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F56B31BE-5D2C-469D-9608-B27A8976734F}" xr6:coauthVersionLast="47" xr6:coauthVersionMax="47" xr10:uidLastSave="{00000000-0000-0000-0000-000000000000}"/>
  <bookViews>
    <workbookView xWindow="-108" yWindow="-108" windowWidth="23256" windowHeight="12576" tabRatio="803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finan'!$A$1:$F$42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I28" i="1"/>
  <c r="H64" i="15"/>
  <c r="H38" i="15"/>
  <c r="D7" i="8"/>
  <c r="F12" i="8"/>
  <c r="F11" i="8" s="1"/>
  <c r="F10" i="8"/>
  <c r="F8" i="8"/>
  <c r="F36" i="5"/>
  <c r="F34" i="5"/>
  <c r="F33" i="5"/>
  <c r="F32" i="5"/>
  <c r="F30" i="5"/>
  <c r="F25" i="5"/>
  <c r="F20" i="5"/>
  <c r="F18" i="5"/>
  <c r="F16" i="5"/>
  <c r="F14" i="5"/>
  <c r="F9" i="5"/>
  <c r="F13" i="14"/>
  <c r="F11" i="14"/>
  <c r="E116" i="14"/>
  <c r="E117" i="14"/>
  <c r="D124" i="14"/>
  <c r="C117" i="14"/>
  <c r="C116" i="14"/>
  <c r="E124" i="14"/>
  <c r="C124" i="14"/>
  <c r="F103" i="14"/>
  <c r="J109" i="15"/>
  <c r="J64" i="15"/>
  <c r="J63" i="15" s="1"/>
  <c r="J62" i="15" s="1"/>
  <c r="J38" i="15"/>
  <c r="J36" i="15" s="1"/>
  <c r="J35" i="15" s="1"/>
  <c r="H118" i="15"/>
  <c r="H117" i="15"/>
  <c r="H116" i="15"/>
  <c r="H115" i="15"/>
  <c r="H112" i="15"/>
  <c r="H111" i="15"/>
  <c r="H110" i="15"/>
  <c r="H105" i="15"/>
  <c r="H104" i="15"/>
  <c r="H103" i="15"/>
  <c r="F77" i="14"/>
  <c r="E76" i="14"/>
  <c r="D77" i="14"/>
  <c r="C76" i="14"/>
  <c r="D76" i="14" s="1"/>
  <c r="F69" i="14"/>
  <c r="F68" i="14"/>
  <c r="D17" i="5"/>
  <c r="D13" i="5"/>
  <c r="D11" i="5"/>
  <c r="H109" i="15"/>
  <c r="J99" i="15"/>
  <c r="H102" i="15"/>
  <c r="F170" i="14"/>
  <c r="F166" i="14"/>
  <c r="F163" i="14"/>
  <c r="F143" i="14"/>
  <c r="F142" i="14"/>
  <c r="F141" i="14"/>
  <c r="F139" i="14"/>
  <c r="F138" i="14"/>
  <c r="F137" i="14"/>
  <c r="F136" i="14"/>
  <c r="F132" i="14"/>
  <c r="F127" i="14"/>
  <c r="F119" i="14"/>
  <c r="F115" i="14"/>
  <c r="F91" i="14"/>
  <c r="F90" i="14"/>
  <c r="F161" i="14"/>
  <c r="D143" i="14"/>
  <c r="D142" i="14"/>
  <c r="D141" i="14"/>
  <c r="D132" i="14"/>
  <c r="D127" i="14"/>
  <c r="D123" i="14"/>
  <c r="F123" i="14"/>
  <c r="D119" i="14"/>
  <c r="D115" i="14"/>
  <c r="D106" i="14"/>
  <c r="F106" i="14"/>
  <c r="D102" i="14"/>
  <c r="F102" i="14"/>
  <c r="D91" i="14"/>
  <c r="F59" i="14"/>
  <c r="F81" i="14"/>
  <c r="D81" i="14"/>
  <c r="D22" i="14"/>
  <c r="D59" i="14"/>
  <c r="E88" i="14"/>
  <c r="C88" i="14"/>
  <c r="D122" i="14"/>
  <c r="F122" i="14"/>
  <c r="D90" i="14"/>
  <c r="D67" i="14"/>
  <c r="F67" i="14"/>
  <c r="D20" i="14"/>
  <c r="D21" i="14"/>
  <c r="D24" i="14"/>
  <c r="J15" i="1"/>
  <c r="J14" i="1"/>
  <c r="J11" i="1"/>
  <c r="J13" i="1" s="1"/>
  <c r="J24" i="1"/>
  <c r="F9" i="8"/>
  <c r="F8" i="5"/>
  <c r="F11" i="5"/>
  <c r="F13" i="5"/>
  <c r="F17" i="5"/>
  <c r="F24" i="5"/>
  <c r="F27" i="5"/>
  <c r="F29" i="5"/>
  <c r="F61" i="14"/>
  <c r="F64" i="14"/>
  <c r="F65" i="14"/>
  <c r="F66" i="14"/>
  <c r="F70" i="14"/>
  <c r="F72" i="14"/>
  <c r="F75" i="14"/>
  <c r="F84" i="14"/>
  <c r="F89" i="14"/>
  <c r="F93" i="14"/>
  <c r="F94" i="14"/>
  <c r="F95" i="14"/>
  <c r="F96" i="14"/>
  <c r="F97" i="14"/>
  <c r="F98" i="14"/>
  <c r="F100" i="14"/>
  <c r="F101" i="14"/>
  <c r="F104" i="14"/>
  <c r="F105" i="14"/>
  <c r="F107" i="14"/>
  <c r="F109" i="14"/>
  <c r="F110" i="14"/>
  <c r="F111" i="14"/>
  <c r="F112" i="14"/>
  <c r="F118" i="14"/>
  <c r="F120" i="14"/>
  <c r="F121" i="14"/>
  <c r="F125" i="14"/>
  <c r="F130" i="14"/>
  <c r="F147" i="14"/>
  <c r="F148" i="14"/>
  <c r="F149" i="14"/>
  <c r="F150" i="14"/>
  <c r="F151" i="14"/>
  <c r="F153" i="14"/>
  <c r="F154" i="14"/>
  <c r="F156" i="14"/>
  <c r="F157" i="14"/>
  <c r="F160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14" i="15"/>
  <c r="J108" i="15"/>
  <c r="J93" i="15"/>
  <c r="J87" i="15"/>
  <c r="J86" i="15"/>
  <c r="J83" i="15"/>
  <c r="J59" i="15"/>
  <c r="J58" i="15" s="1"/>
  <c r="J57" i="15" s="1"/>
  <c r="J51" i="15"/>
  <c r="J50" i="15" s="1"/>
  <c r="J29" i="15"/>
  <c r="J17" i="15"/>
  <c r="J23" i="15"/>
  <c r="J43" i="15"/>
  <c r="J42" i="15" s="1"/>
  <c r="I27" i="1"/>
  <c r="H15" i="1"/>
  <c r="H14" i="1"/>
  <c r="H11" i="1"/>
  <c r="H13" i="1" s="1"/>
  <c r="H114" i="15"/>
  <c r="H108" i="15"/>
  <c r="H93" i="15"/>
  <c r="H87" i="15"/>
  <c r="H86" i="15"/>
  <c r="H83" i="15"/>
  <c r="H82" i="15" s="1"/>
  <c r="H51" i="15"/>
  <c r="H59" i="15"/>
  <c r="H15" i="15"/>
  <c r="D26" i="14"/>
  <c r="D27" i="14"/>
  <c r="D30" i="14"/>
  <c r="D31" i="14"/>
  <c r="D32" i="14"/>
  <c r="D34" i="14"/>
  <c r="D35" i="14"/>
  <c r="D36" i="14"/>
  <c r="D37" i="14"/>
  <c r="D38" i="14"/>
  <c r="D39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1" i="14"/>
  <c r="D64" i="14"/>
  <c r="D65" i="14"/>
  <c r="D66" i="14"/>
  <c r="D70" i="14"/>
  <c r="D72" i="14"/>
  <c r="D75" i="14"/>
  <c r="D84" i="14"/>
  <c r="D89" i="14"/>
  <c r="D93" i="14"/>
  <c r="D94" i="14"/>
  <c r="D95" i="14"/>
  <c r="D96" i="14"/>
  <c r="D97" i="14"/>
  <c r="D98" i="14"/>
  <c r="D100" i="14"/>
  <c r="D101" i="14"/>
  <c r="D104" i="14"/>
  <c r="D105" i="14"/>
  <c r="D107" i="14"/>
  <c r="D109" i="14"/>
  <c r="D110" i="14"/>
  <c r="D111" i="14"/>
  <c r="D112" i="14"/>
  <c r="D118" i="14"/>
  <c r="D120" i="14"/>
  <c r="D121" i="14"/>
  <c r="D125" i="14"/>
  <c r="D130" i="14"/>
  <c r="D136" i="14"/>
  <c r="D137" i="14"/>
  <c r="D138" i="14"/>
  <c r="D139" i="14"/>
  <c r="D147" i="14"/>
  <c r="D148" i="14"/>
  <c r="D149" i="14"/>
  <c r="D150" i="14"/>
  <c r="D151" i="14"/>
  <c r="D153" i="14"/>
  <c r="D154" i="14"/>
  <c r="D156" i="14"/>
  <c r="D157" i="14"/>
  <c r="D160" i="14"/>
  <c r="D161" i="14"/>
  <c r="D163" i="14"/>
  <c r="D166" i="14"/>
  <c r="D170" i="14"/>
  <c r="C169" i="14"/>
  <c r="C168" i="14" s="1"/>
  <c r="C167" i="14" s="1"/>
  <c r="C13" i="14" s="1"/>
  <c r="C165" i="14"/>
  <c r="C164" i="14"/>
  <c r="C162" i="14"/>
  <c r="C159" i="14"/>
  <c r="F159" i="14" s="1"/>
  <c r="C155" i="14"/>
  <c r="C152" i="14"/>
  <c r="C146" i="14"/>
  <c r="C140" i="14"/>
  <c r="C135" i="14"/>
  <c r="C131" i="14"/>
  <c r="C129" i="14"/>
  <c r="C128" i="14" s="1"/>
  <c r="C126" i="14"/>
  <c r="C114" i="14"/>
  <c r="C108" i="14"/>
  <c r="C99" i="14"/>
  <c r="C92" i="14"/>
  <c r="C83" i="14"/>
  <c r="C80" i="14"/>
  <c r="C79" i="14" s="1"/>
  <c r="C74" i="14"/>
  <c r="C71" i="14"/>
  <c r="C63" i="14"/>
  <c r="C60" i="14"/>
  <c r="C58" i="14"/>
  <c r="C50" i="14"/>
  <c r="C40" i="14"/>
  <c r="C33" i="14"/>
  <c r="C29" i="14"/>
  <c r="C25" i="14"/>
  <c r="C23" i="14"/>
  <c r="C19" i="14"/>
  <c r="E19" i="14"/>
  <c r="E23" i="14"/>
  <c r="E25" i="14"/>
  <c r="E29" i="14"/>
  <c r="E33" i="14"/>
  <c r="E40" i="14"/>
  <c r="E50" i="14"/>
  <c r="E58" i="14"/>
  <c r="D58" i="14" s="1"/>
  <c r="E60" i="14"/>
  <c r="E63" i="14"/>
  <c r="E71" i="14"/>
  <c r="E74" i="14"/>
  <c r="E73" i="14" s="1"/>
  <c r="E80" i="14"/>
  <c r="E79" i="14" s="1"/>
  <c r="E83" i="14"/>
  <c r="E92" i="14"/>
  <c r="E99" i="14"/>
  <c r="E108" i="14"/>
  <c r="E114" i="14"/>
  <c r="E113" i="14" s="1"/>
  <c r="E126" i="14"/>
  <c r="E129" i="14"/>
  <c r="E131" i="14"/>
  <c r="E135" i="14"/>
  <c r="E140" i="14"/>
  <c r="E146" i="14"/>
  <c r="E152" i="14"/>
  <c r="E155" i="14"/>
  <c r="E159" i="14"/>
  <c r="E162" i="14"/>
  <c r="E165" i="14"/>
  <c r="E164" i="14" s="1"/>
  <c r="E169" i="14"/>
  <c r="F169" i="14" s="1"/>
  <c r="D9" i="8"/>
  <c r="D29" i="5"/>
  <c r="D28" i="5" s="1"/>
  <c r="D27" i="5"/>
  <c r="D26" i="5" s="1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F124" i="14" l="1"/>
  <c r="F76" i="14"/>
  <c r="C73" i="14"/>
  <c r="D73" i="14" s="1"/>
  <c r="F164" i="14"/>
  <c r="F162" i="14"/>
  <c r="F165" i="14"/>
  <c r="D83" i="14"/>
  <c r="D74" i="14"/>
  <c r="F73" i="14"/>
  <c r="D88" i="14"/>
  <c r="D71" i="14"/>
  <c r="D165" i="14"/>
  <c r="C18" i="14"/>
  <c r="F29" i="14"/>
  <c r="H113" i="15"/>
  <c r="J49" i="15"/>
  <c r="D164" i="14"/>
  <c r="D162" i="14"/>
  <c r="D159" i="14"/>
  <c r="C158" i="14"/>
  <c r="D155" i="14"/>
  <c r="F140" i="14"/>
  <c r="D140" i="14"/>
  <c r="F135" i="14"/>
  <c r="C134" i="14"/>
  <c r="C133" i="14" s="1"/>
  <c r="C11" i="14" s="1"/>
  <c r="D135" i="14"/>
  <c r="D131" i="14"/>
  <c r="D129" i="14"/>
  <c r="D114" i="14"/>
  <c r="F58" i="14"/>
  <c r="D108" i="14"/>
  <c r="F129" i="14"/>
  <c r="F71" i="14"/>
  <c r="F131" i="14"/>
  <c r="F126" i="14"/>
  <c r="E57" i="14"/>
  <c r="D29" i="14"/>
  <c r="F155" i="14"/>
  <c r="F83" i="14"/>
  <c r="D92" i="14"/>
  <c r="C57" i="14"/>
  <c r="F25" i="14"/>
  <c r="D169" i="14"/>
  <c r="D146" i="14"/>
  <c r="D152" i="14"/>
  <c r="F74" i="14"/>
  <c r="D50" i="14"/>
  <c r="F40" i="14"/>
  <c r="F33" i="14"/>
  <c r="D23" i="14"/>
  <c r="F152" i="14"/>
  <c r="C145" i="14"/>
  <c r="F146" i="14"/>
  <c r="F108" i="14"/>
  <c r="D99" i="14"/>
  <c r="F88" i="14"/>
  <c r="F92" i="14"/>
  <c r="C82" i="14"/>
  <c r="C62" i="14"/>
  <c r="C172" i="14" s="1"/>
  <c r="F63" i="14"/>
  <c r="F60" i="14"/>
  <c r="D60" i="14"/>
  <c r="F50" i="14"/>
  <c r="D40" i="14"/>
  <c r="D33" i="14"/>
  <c r="C28" i="14"/>
  <c r="D25" i="14"/>
  <c r="D19" i="14"/>
  <c r="F19" i="14"/>
  <c r="D63" i="14"/>
  <c r="D79" i="14"/>
  <c r="D80" i="14"/>
  <c r="F79" i="14"/>
  <c r="F80" i="14"/>
  <c r="C87" i="14"/>
  <c r="F99" i="14"/>
  <c r="C113" i="14"/>
  <c r="F113" i="14" s="1"/>
  <c r="F114" i="14"/>
  <c r="F117" i="14"/>
  <c r="D117" i="14"/>
  <c r="D126" i="14"/>
  <c r="E128" i="14"/>
  <c r="J16" i="15"/>
  <c r="H16" i="1"/>
  <c r="H107" i="15"/>
  <c r="E134" i="14"/>
  <c r="E133" i="14" s="1"/>
  <c r="E158" i="14"/>
  <c r="E18" i="14"/>
  <c r="E62" i="14"/>
  <c r="E172" i="14" s="1"/>
  <c r="E28" i="14"/>
  <c r="E168" i="14"/>
  <c r="E145" i="14"/>
  <c r="E87" i="14"/>
  <c r="E82" i="14"/>
  <c r="E78" i="14" s="1"/>
  <c r="E22" i="5"/>
  <c r="E6" i="5"/>
  <c r="F57" i="14" l="1"/>
  <c r="C144" i="14"/>
  <c r="C12" i="14" s="1"/>
  <c r="F18" i="14"/>
  <c r="D168" i="14"/>
  <c r="F168" i="14"/>
  <c r="H106" i="15"/>
  <c r="D57" i="14"/>
  <c r="E144" i="14"/>
  <c r="E12" i="14" s="1"/>
  <c r="D145" i="14"/>
  <c r="F134" i="14"/>
  <c r="D134" i="14"/>
  <c r="D113" i="14"/>
  <c r="C171" i="14"/>
  <c r="C173" i="14" s="1"/>
  <c r="F133" i="14"/>
  <c r="D133" i="14"/>
  <c r="E11" i="14" s="1"/>
  <c r="D158" i="14"/>
  <c r="F158" i="14"/>
  <c r="D18" i="14"/>
  <c r="E171" i="14"/>
  <c r="E173" i="14" s="1"/>
  <c r="F145" i="14"/>
  <c r="F82" i="14"/>
  <c r="D82" i="14"/>
  <c r="C78" i="14"/>
  <c r="C9" i="14" s="1"/>
  <c r="C17" i="14"/>
  <c r="C8" i="14" s="1"/>
  <c r="D28" i="14"/>
  <c r="F28" i="14"/>
  <c r="D172" i="14"/>
  <c r="F172" i="14"/>
  <c r="F62" i="14"/>
  <c r="D62" i="14"/>
  <c r="C86" i="14"/>
  <c r="C10" i="14" s="1"/>
  <c r="F87" i="14"/>
  <c r="D87" i="14"/>
  <c r="D116" i="14"/>
  <c r="F116" i="14"/>
  <c r="F128" i="14"/>
  <c r="D128" i="14"/>
  <c r="E17" i="14"/>
  <c r="E8" i="14" s="1"/>
  <c r="E86" i="14"/>
  <c r="E9" i="14"/>
  <c r="E167" i="14"/>
  <c r="G113" i="15"/>
  <c r="I113" i="15"/>
  <c r="G107" i="15"/>
  <c r="I107" i="15"/>
  <c r="G99" i="15"/>
  <c r="G92" i="15"/>
  <c r="G85" i="15"/>
  <c r="G82" i="15"/>
  <c r="I82" i="15"/>
  <c r="G13" i="15"/>
  <c r="G12" i="15" s="1"/>
  <c r="H13" i="15"/>
  <c r="H12" i="15" s="1"/>
  <c r="I13" i="15"/>
  <c r="G17" i="15"/>
  <c r="I17" i="15"/>
  <c r="G23" i="15"/>
  <c r="I23" i="15"/>
  <c r="G29" i="15"/>
  <c r="I29" i="15"/>
  <c r="G36" i="15"/>
  <c r="G35" i="15" s="1"/>
  <c r="I36" i="15"/>
  <c r="G43" i="15"/>
  <c r="G42" i="15" s="1"/>
  <c r="I43" i="15"/>
  <c r="G50" i="15"/>
  <c r="I50" i="15"/>
  <c r="G58" i="15"/>
  <c r="G57" i="15" s="1"/>
  <c r="I58" i="15"/>
  <c r="G63" i="15"/>
  <c r="G62" i="15" s="1"/>
  <c r="I63" i="15"/>
  <c r="H50" i="15" l="1"/>
  <c r="H29" i="15"/>
  <c r="H23" i="15"/>
  <c r="F12" i="14"/>
  <c r="D167" i="14"/>
  <c r="F167" i="14"/>
  <c r="J113" i="15"/>
  <c r="D144" i="14"/>
  <c r="F144" i="14"/>
  <c r="D171" i="14"/>
  <c r="F171" i="14"/>
  <c r="F173" i="14" s="1"/>
  <c r="E16" i="14"/>
  <c r="F78" i="14"/>
  <c r="D78" i="14"/>
  <c r="F9" i="14"/>
  <c r="C7" i="14"/>
  <c r="F8" i="14"/>
  <c r="C16" i="14"/>
  <c r="D173" i="14"/>
  <c r="D17" i="14"/>
  <c r="F17" i="14"/>
  <c r="C85" i="14"/>
  <c r="D86" i="14"/>
  <c r="F86" i="14"/>
  <c r="I42" i="15"/>
  <c r="H42" i="15" s="1"/>
  <c r="H43" i="15"/>
  <c r="I35" i="15"/>
  <c r="H35" i="15" s="1"/>
  <c r="H36" i="15"/>
  <c r="I12" i="15"/>
  <c r="J12" i="15"/>
  <c r="J107" i="15"/>
  <c r="H17" i="15"/>
  <c r="I62" i="15"/>
  <c r="H62" i="15" s="1"/>
  <c r="H63" i="15"/>
  <c r="I57" i="15"/>
  <c r="H57" i="15" s="1"/>
  <c r="H58" i="15"/>
  <c r="J82" i="15"/>
  <c r="E13" i="14"/>
  <c r="E85" i="14"/>
  <c r="E10" i="14"/>
  <c r="G49" i="15"/>
  <c r="I49" i="15"/>
  <c r="I106" i="15"/>
  <c r="G106" i="15"/>
  <c r="G81" i="15"/>
  <c r="I16" i="15"/>
  <c r="G16" i="15"/>
  <c r="H49" i="15" l="1"/>
  <c r="F85" i="14"/>
  <c r="F16" i="14"/>
  <c r="E7" i="14"/>
  <c r="F10" i="14"/>
  <c r="D85" i="14"/>
  <c r="G11" i="15"/>
  <c r="I11" i="15"/>
  <c r="H16" i="15"/>
  <c r="J106" i="15"/>
  <c r="G80" i="15"/>
  <c r="I72" i="15"/>
  <c r="H72" i="15"/>
  <c r="G72" i="15"/>
  <c r="I70" i="15"/>
  <c r="I69" i="15" s="1"/>
  <c r="H70" i="15"/>
  <c r="H69" i="15" s="1"/>
  <c r="G70" i="15"/>
  <c r="G69" i="15" s="1"/>
  <c r="J11" i="15" l="1"/>
  <c r="H11" i="15"/>
  <c r="H68" i="15"/>
  <c r="H67" i="15" s="1"/>
  <c r="I68" i="15"/>
  <c r="I67" i="15" s="1"/>
  <c r="I10" i="15" s="1"/>
  <c r="G68" i="15"/>
  <c r="G67" i="15" s="1"/>
  <c r="G10" i="15" s="1"/>
  <c r="H10" i="15" l="1"/>
  <c r="J10" i="15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H51" i="13" s="1"/>
  <c r="I51" i="13" s="1"/>
  <c r="C51" i="13"/>
  <c r="J50" i="13"/>
  <c r="D50" i="13"/>
  <c r="D49" i="13" s="1"/>
  <c r="C50" i="13"/>
  <c r="G49" i="13"/>
  <c r="F49" i="13"/>
  <c r="E49" i="13"/>
  <c r="J48" i="13"/>
  <c r="J47" i="13" s="1"/>
  <c r="D48" i="13"/>
  <c r="C48" i="13"/>
  <c r="H48" i="13" s="1"/>
  <c r="G47" i="13"/>
  <c r="F47" i="13"/>
  <c r="E47" i="13"/>
  <c r="D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H44" i="13" s="1"/>
  <c r="I44" i="13" s="1"/>
  <c r="J43" i="13"/>
  <c r="C43" i="13"/>
  <c r="H43" i="13" s="1"/>
  <c r="I43" i="13" s="1"/>
  <c r="J42" i="13"/>
  <c r="C42" i="13"/>
  <c r="H42" i="13" s="1"/>
  <c r="I42" i="13" s="1"/>
  <c r="J41" i="13"/>
  <c r="D41" i="13"/>
  <c r="C41" i="13"/>
  <c r="H41" i="13" s="1"/>
  <c r="I41" i="13" s="1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D38" i="13"/>
  <c r="J37" i="13"/>
  <c r="C37" i="13"/>
  <c r="H37" i="13" s="1"/>
  <c r="J36" i="13"/>
  <c r="G36" i="13"/>
  <c r="F36" i="13"/>
  <c r="E36" i="13"/>
  <c r="D36" i="13"/>
  <c r="J35" i="13"/>
  <c r="G35" i="13"/>
  <c r="F35" i="13"/>
  <c r="F26" i="13" s="1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H30" i="13" s="1"/>
  <c r="I30" i="13" s="1"/>
  <c r="J29" i="13"/>
  <c r="D29" i="13"/>
  <c r="C29" i="13"/>
  <c r="H29" i="13" s="1"/>
  <c r="I29" i="13" s="1"/>
  <c r="J28" i="13"/>
  <c r="F28" i="13"/>
  <c r="D28" i="13"/>
  <c r="C28" i="13"/>
  <c r="H28" i="13" s="1"/>
  <c r="I28" i="13" s="1"/>
  <c r="J27" i="13"/>
  <c r="J26" i="13" s="1"/>
  <c r="D27" i="13"/>
  <c r="C27" i="13"/>
  <c r="G26" i="13"/>
  <c r="E26" i="13"/>
  <c r="J25" i="13"/>
  <c r="D25" i="13"/>
  <c r="C25" i="13"/>
  <c r="H25" i="13" s="1"/>
  <c r="I25" i="13" s="1"/>
  <c r="J24" i="13"/>
  <c r="D24" i="13"/>
  <c r="C24" i="13"/>
  <c r="H24" i="13" s="1"/>
  <c r="I24" i="13" s="1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H21" i="13" s="1"/>
  <c r="I21" i="13" s="1"/>
  <c r="J20" i="13"/>
  <c r="J19" i="13" s="1"/>
  <c r="D20" i="13"/>
  <c r="D19" i="13" s="1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J12" i="13" s="1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C6" i="13" l="1"/>
  <c r="F19" i="13"/>
  <c r="F5" i="13" s="1"/>
  <c r="F4" i="13" s="1"/>
  <c r="J38" i="13"/>
  <c r="H7" i="13"/>
  <c r="I7" i="13" s="1"/>
  <c r="J15" i="13"/>
  <c r="G19" i="13"/>
  <c r="C26" i="13"/>
  <c r="H35" i="13"/>
  <c r="I35" i="13" s="1"/>
  <c r="H39" i="13"/>
  <c r="J49" i="13"/>
  <c r="C49" i="13"/>
  <c r="H22" i="13"/>
  <c r="I22" i="13" s="1"/>
  <c r="H50" i="13"/>
  <c r="J6" i="13"/>
  <c r="J5" i="13" s="1"/>
  <c r="J4" i="13" s="1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48" i="13"/>
  <c r="I47" i="13" s="1"/>
  <c r="H47" i="13"/>
  <c r="I37" i="13"/>
  <c r="I36" i="13" s="1"/>
  <c r="H36" i="13"/>
  <c r="H38" i="13"/>
  <c r="I39" i="13"/>
  <c r="I38" i="13" s="1"/>
  <c r="I8" i="13"/>
  <c r="I6" i="13" s="1"/>
  <c r="G5" i="13"/>
  <c r="G4" i="13" s="1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H57" i="13" l="1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H5" i="13" s="1"/>
  <c r="H4" i="13" s="1"/>
  <c r="I27" i="13"/>
  <c r="I26" i="13" s="1"/>
  <c r="I5" i="13" l="1"/>
  <c r="I4" i="13" s="1"/>
  <c r="G27" i="1"/>
  <c r="G2" i="13" l="1"/>
  <c r="E2" i="13"/>
  <c r="C2" i="13" l="1"/>
  <c r="D2" i="13"/>
  <c r="F2" i="13"/>
  <c r="I2" i="13" l="1"/>
  <c r="G24" i="1" l="1"/>
  <c r="G13" i="1" l="1"/>
  <c r="G16" i="1" l="1"/>
  <c r="G17" i="1" l="1"/>
  <c r="E11" i="8"/>
  <c r="C11" i="8"/>
  <c r="D11" i="8" s="1"/>
  <c r="C35" i="5" l="1"/>
  <c r="C31" i="5"/>
  <c r="C28" i="5"/>
  <c r="F28" i="5" s="1"/>
  <c r="C26" i="5"/>
  <c r="F26" i="5" s="1"/>
  <c r="C23" i="5"/>
  <c r="F23" i="5" s="1"/>
  <c r="C19" i="5"/>
  <c r="C15" i="5"/>
  <c r="C12" i="5"/>
  <c r="C10" i="5"/>
  <c r="C7" i="5"/>
  <c r="F7" i="5" s="1"/>
  <c r="F35" i="5" l="1"/>
  <c r="D35" i="5"/>
  <c r="F31" i="5"/>
  <c r="D31" i="5"/>
  <c r="D19" i="5"/>
  <c r="F19" i="5"/>
  <c r="F15" i="5"/>
  <c r="D15" i="5"/>
  <c r="F10" i="5"/>
  <c r="D10" i="5"/>
  <c r="F12" i="5"/>
  <c r="D12" i="5"/>
  <c r="C6" i="5"/>
  <c r="F6" i="5" s="1"/>
  <c r="E7" i="8"/>
  <c r="E6" i="8" s="1"/>
  <c r="D6" i="8"/>
  <c r="C22" i="5"/>
  <c r="F22" i="5" s="1"/>
  <c r="D22" i="5" l="1"/>
  <c r="D6" i="5"/>
  <c r="C7" i="8"/>
  <c r="H27" i="1"/>
  <c r="H24" i="1"/>
  <c r="I24" i="1"/>
  <c r="I16" i="1"/>
  <c r="J16" i="1" s="1"/>
  <c r="I13" i="1"/>
  <c r="I17" i="1" l="1"/>
  <c r="C6" i="8"/>
  <c r="F6" i="8" s="1"/>
  <c r="F7" i="8"/>
  <c r="H17" i="1" l="1"/>
  <c r="J17" i="1"/>
  <c r="I85" i="15"/>
  <c r="J85" i="15"/>
  <c r="H91" i="15"/>
  <c r="H89" i="15"/>
  <c r="H90" i="15"/>
  <c r="H85" i="15" s="1"/>
  <c r="I92" i="15"/>
  <c r="H98" i="15"/>
  <c r="H95" i="15"/>
  <c r="H97" i="15"/>
  <c r="H96" i="15"/>
  <c r="H94" i="15"/>
  <c r="H92" i="15" l="1"/>
  <c r="J92" i="15"/>
  <c r="H100" i="15"/>
  <c r="I99" i="15"/>
  <c r="I81" i="15" s="1"/>
  <c r="H101" i="15"/>
  <c r="H99" i="15" l="1"/>
  <c r="H81" i="15" s="1"/>
  <c r="H80" i="15" s="1"/>
  <c r="I80" i="15"/>
  <c r="J80" i="15" s="1"/>
  <c r="J81" i="15"/>
</calcChain>
</file>

<file path=xl/sharedStrings.xml><?xml version="1.0" encoding="utf-8"?>
<sst xmlns="http://schemas.openxmlformats.org/spreadsheetml/2006/main" count="473" uniqueCount="196">
  <si>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</si>
  <si>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</si>
  <si>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</si>
  <si>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</si>
  <si>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</si>
  <si>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</si>
  <si>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</si>
  <si>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</si>
  <si>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</si>
  <si>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</si>
  <si>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</si>
  <si>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</si>
  <si>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</si>
  <si>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</si>
  <si>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</si>
  <si>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</si>
  <si>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</si>
  <si>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</si>
  <si>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</si>
  <si>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</si>
  <si>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</si>
  <si>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</si>
  <si>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</si>
  <si>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</si>
  <si>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</si>
  <si>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</si>
  <si>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</si>
  <si>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</si>
  <si>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</si>
  <si>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</si>
  <si>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</si>
  <si>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</si>
  <si>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</si>
  <si>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</si>
  <si>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</si>
  <si>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</si>
  <si>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</si>
  <si>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</si>
  <si>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</si>
  <si>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</si>
  <si>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</si>
  <si>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</si>
  <si>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</si>
  <si>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</si>
  <si>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</si>
  <si>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</si>
  <si>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</si>
  <si>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</si>
  <si>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</si>
  <si>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</si>
  <si>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</si>
  <si>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</si>
  <si>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</si>
  <si>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</si>
  <si>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</si>
  <si>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</si>
  <si>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</si>
  <si>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</si>
  <si>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</si>
  <si>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</si>
  <si>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</si>
  <si>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</si>
  <si>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</si>
  <si>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</si>
  <si>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</si>
  <si>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</si>
  <si>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</si>
  <si>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</si>
  <si>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</si>
  <si>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</si>
  <si>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</si>
  <si>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</si>
  <si>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</si>
  <si>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</si>
  <si>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</si>
  <si>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</si>
  <si>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</si>
  <si>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</si>
  <si>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</si>
  <si>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</si>
  <si>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</si>
  <si>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</si>
  <si>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</si>
  <si>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</si>
  <si>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</si>
  <si>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</si>
  <si>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</si>
  <si>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</si>
  <si>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</si>
  <si>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</si>
  <si>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</si>
  <si>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</si>
  <si>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</si>
  <si>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</si>
  <si>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</si>
  <si>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</si>
  <si>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</si>
  <si>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</si>
  <si>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</si>
  <si>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</si>
  <si>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</si>
  <si>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</si>
  <si>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</si>
  <si>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</si>
  <si>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</si>
  <si>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</si>
  <si>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</si>
  <si>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</si>
  <si>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</si>
  <si>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</si>
  <si>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</si>
  <si>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</si>
  <si>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</si>
  <si>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</si>
  <si>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</si>
  <si>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</si>
  <si>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</si>
  <si>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</si>
  <si>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</si>
  <si>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</si>
  <si>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</si>
  <si>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</si>
  <si>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</si>
  <si>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</si>
  <si>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</si>
  <si>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</si>
  <si>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</si>
  <si>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</si>
  <si>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</si>
  <si>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</si>
  <si>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</si>
  <si>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</si>
  <si>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</si>
  <si>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</si>
  <si>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</si>
  <si>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</si>
  <si>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</si>
  <si>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</si>
  <si>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</si>
  <si>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</si>
  <si>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</si>
  <si>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</si>
  <si>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</si>
  <si>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</si>
  <si>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</si>
  <si>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</si>
  <si>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</si>
  <si>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</si>
  <si>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</si>
  <si>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</si>
  <si>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</si>
  <si>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</si>
  <si>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</si>
  <si>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</si>
  <si>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</si>
  <si>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</si>
  <si>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</si>
  <si>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</si>
  <si>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</si>
  <si>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</si>
  <si>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</si>
  <si>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</si>
  <si>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</si>
  <si>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</si>
  <si>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</si>
  <si>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</si>
  <si>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</si>
  <si>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</si>
  <si>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</si>
  <si>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</si>
  <si>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</si>
  <si>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</si>
  <si>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</si>
  <si>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</si>
  <si>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</si>
  <si>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</si>
  <si>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</si>
  <si>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 xml:space="preserve">                                 </t>
  </si>
  <si>
    <t>POVEĆANJE/ SMANJENJE</t>
  </si>
  <si>
    <t>109 MINISTARSTVO PRAVOSUĐA, UPRAVE I DIGITALNE TRANSFORMACIJE</t>
  </si>
  <si>
    <t>INDEKS</t>
  </si>
  <si>
    <t xml:space="preserve"> ZATVOR U BJELOVARU</t>
  </si>
  <si>
    <t>3210- ZATVOR U BJELOVARU</t>
  </si>
  <si>
    <t xml:space="preserve">   ZATVOR U BJELOVARU</t>
  </si>
  <si>
    <t>Naknae za prijevoz rad na terenu i odvojeni život</t>
  </si>
  <si>
    <t xml:space="preserve">        Upraviteljica</t>
  </si>
  <si>
    <t xml:space="preserve">         Anita Gregl</t>
  </si>
  <si>
    <t xml:space="preserve">       Upraviteljica</t>
  </si>
  <si>
    <t xml:space="preserve">        Anita Gregl</t>
  </si>
  <si>
    <t xml:space="preserve">       Anita Gregl</t>
  </si>
  <si>
    <t>UPRAVITELJICA</t>
  </si>
  <si>
    <t xml:space="preserve">   Anita Gregl</t>
  </si>
  <si>
    <t xml:space="preserve">    UPRAVITELJICA</t>
  </si>
  <si>
    <t xml:space="preserve">    Anita Gregl</t>
  </si>
  <si>
    <t>I. IZMJENE I DOPUNE FINANCIJSKOG PLANA ZA 2025. GODINU</t>
  </si>
  <si>
    <t>FINANCIJSKI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</si>
</sst>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.00\ _k_n"/>
    <numFmt numFmtId="166" formatCode="_-* #,##0.00\ _k_n_-;\-* #,##0.00\ _k_n_-;_-* &quot;-&quot;??\ _k_n_-;_-@_-"/>
    <numFmt numFmtId="167" formatCode="#,##0.00\ _k_n;\-#,##0.00\ _k_n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</cellStyleXfs>
  <cellXfs count="50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36" xfId="0" quotePrefix="1" applyFont="1" applyBorder="1" applyAlignment="1">
      <alignment horizontal="left" vertical="center"/>
    </xf>
    <xf numFmtId="0" fontId="7" fillId="0" borderId="31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3" fillId="0" borderId="36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37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3" fillId="0" borderId="37" xfId="0" quotePrefix="1" applyFont="1" applyBorder="1" applyAlignment="1">
      <alignment horizontal="left" vertical="center"/>
    </xf>
    <xf numFmtId="0" fontId="9" fillId="0" borderId="37" xfId="0" quotePrefix="1" applyFont="1" applyBorder="1" applyAlignment="1">
      <alignment horizontal="left" vertical="center"/>
    </xf>
    <xf numFmtId="0" fontId="25" fillId="0" borderId="37" xfId="0" quotePrefix="1" applyFont="1" applyBorder="1" applyAlignment="1">
      <alignment horizontal="left" vertical="center"/>
    </xf>
    <xf numFmtId="0" fontId="25" fillId="0" borderId="7" xfId="0" quotePrefix="1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left" vertical="center"/>
    </xf>
    <xf numFmtId="4" fontId="3" fillId="0" borderId="3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6" fillId="0" borderId="37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54" fillId="0" borderId="5" xfId="0" applyFont="1" applyBorder="1"/>
    <xf numFmtId="4" fontId="55" fillId="0" borderId="0" xfId="0" applyNumberFormat="1" applyFont="1"/>
    <xf numFmtId="4" fontId="53" fillId="8" borderId="2" xfId="0" applyNumberFormat="1" applyFont="1" applyFill="1" applyBorder="1" applyAlignment="1">
      <alignment wrapText="1"/>
    </xf>
    <xf numFmtId="0" fontId="54" fillId="0" borderId="37" xfId="0" applyFont="1" applyBorder="1"/>
    <xf numFmtId="4" fontId="54" fillId="0" borderId="5" xfId="0" applyNumberFormat="1" applyFont="1" applyBorder="1"/>
    <xf numFmtId="0" fontId="13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vertical="center"/>
    </xf>
    <xf numFmtId="0" fontId="53" fillId="0" borderId="2" xfId="0" applyFont="1" applyBorder="1" applyAlignment="1">
      <alignment wrapText="1"/>
    </xf>
    <xf numFmtId="4" fontId="6" fillId="0" borderId="3" xfId="0" applyNumberFormat="1" applyFont="1" applyBorder="1" applyProtection="1">
      <protection locked="0"/>
    </xf>
    <xf numFmtId="0" fontId="53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0" fontId="24" fillId="0" borderId="0" xfId="0" quotePrefix="1" applyFont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9" fillId="0" borderId="34" xfId="0" quotePrefix="1" applyFont="1" applyBorder="1" applyAlignment="1">
      <alignment horizontal="left" vertical="center"/>
    </xf>
    <xf numFmtId="4" fontId="54" fillId="0" borderId="34" xfId="0" applyNumberFormat="1" applyFont="1" applyBorder="1"/>
    <xf numFmtId="4" fontId="28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left" vertical="center"/>
    </xf>
    <xf numFmtId="0" fontId="24" fillId="0" borderId="5" xfId="0" quotePrefix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6" fillId="0" borderId="37" xfId="0" quotePrefix="1" applyFont="1" applyBorder="1" applyAlignment="1">
      <alignment horizontal="left" vertical="center"/>
    </xf>
    <xf numFmtId="0" fontId="26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7" fillId="0" borderId="37" xfId="0" quotePrefix="1" applyFont="1" applyBorder="1" applyAlignment="1">
      <alignment horizontal="left" vertical="center"/>
    </xf>
    <xf numFmtId="0" fontId="24" fillId="0" borderId="37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4" fontId="28" fillId="0" borderId="7" xfId="0" applyNumberFormat="1" applyFont="1" applyBorder="1"/>
    <xf numFmtId="4" fontId="28" fillId="0" borderId="37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20" fillId="0" borderId="0" xfId="10" applyNumberFormat="1" applyFont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4" fontId="3" fillId="8" borderId="3" xfId="0" applyNumberFormat="1" applyFont="1" applyFill="1" applyBorder="1" applyProtection="1">
      <protection locked="0"/>
    </xf>
    <xf numFmtId="4" fontId="3" fillId="0" borderId="36" xfId="0" applyNumberFormat="1" applyFont="1" applyBorder="1" applyAlignment="1">
      <alignment horizontal="right"/>
    </xf>
    <xf numFmtId="4" fontId="3" fillId="0" borderId="39" xfId="0" applyNumberFormat="1" applyFont="1" applyBorder="1" applyAlignment="1">
      <alignment horizontal="right"/>
    </xf>
    <xf numFmtId="4" fontId="3" fillId="0" borderId="39" xfId="0" applyNumberFormat="1" applyFont="1" applyBorder="1" applyProtection="1">
      <protection locked="0"/>
    </xf>
    <xf numFmtId="4" fontId="9" fillId="0" borderId="39" xfId="0" applyNumberFormat="1" applyFont="1" applyBorder="1" applyAlignment="1">
      <alignment horizontal="right"/>
    </xf>
    <xf numFmtId="4" fontId="3" fillId="0" borderId="34" xfId="0" applyNumberFormat="1" applyFont="1" applyBorder="1" applyProtection="1">
      <protection locked="0"/>
    </xf>
    <xf numFmtId="4" fontId="6" fillId="0" borderId="1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7" fillId="0" borderId="36" xfId="0" applyNumberFormat="1" applyFont="1" applyBorder="1" applyAlignment="1">
      <alignment horizontal="right"/>
    </xf>
    <xf numFmtId="4" fontId="7" fillId="0" borderId="39" xfId="0" applyNumberFormat="1" applyFont="1" applyBorder="1"/>
    <xf numFmtId="4" fontId="7" fillId="0" borderId="39" xfId="0" applyNumberFormat="1" applyFont="1" applyBorder="1" applyAlignment="1">
      <alignment horizontal="right"/>
    </xf>
    <xf numFmtId="4" fontId="7" fillId="0" borderId="39" xfId="0" applyNumberFormat="1" applyFont="1" applyBorder="1" applyProtection="1">
      <protection locked="0"/>
    </xf>
    <xf numFmtId="4" fontId="7" fillId="0" borderId="40" xfId="0" applyNumberFormat="1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4" fontId="3" fillId="0" borderId="40" xfId="0" applyNumberFormat="1" applyFont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59" fillId="3" borderId="3" xfId="0" quotePrefix="1" applyNumberFormat="1" applyFont="1" applyFill="1" applyBorder="1" applyAlignment="1">
      <alignment horizontal="right" wrapText="1"/>
    </xf>
    <xf numFmtId="0" fontId="60" fillId="0" borderId="0" xfId="0" applyFont="1" applyAlignment="1">
      <alignment horizontal="right"/>
    </xf>
    <xf numFmtId="0" fontId="60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7" xfId="0" applyNumberFormat="1" applyFont="1" applyBorder="1" applyProtection="1">
      <protection locked="0"/>
    </xf>
    <xf numFmtId="4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1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1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4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19" fillId="8" borderId="50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0" borderId="50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1" xfId="7" applyNumberFormat="1" applyFont="1" applyFill="1" applyBorder="1" applyProtection="1">
      <alignment vertical="center"/>
    </xf>
    <xf numFmtId="4" fontId="54" fillId="0" borderId="0" xfId="0" applyNumberFormat="1" applyFont="1" applyAlignment="1">
      <alignment horizontal="left"/>
    </xf>
    <xf numFmtId="4" fontId="6" fillId="8" borderId="13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4" fontId="6" fillId="2" borderId="3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Alignment="1">
      <alignment horizontal="right"/>
    </xf>
    <xf numFmtId="0" fontId="62" fillId="0" borderId="0" xfId="0" applyFont="1" applyAlignment="1">
      <alignment vertical="top" wrapText="1"/>
    </xf>
    <xf numFmtId="4" fontId="20" fillId="2" borderId="50" xfId="10" applyNumberFormat="1" applyFont="1" applyFill="1" applyBorder="1" applyProtection="1">
      <alignment horizontal="right" vertical="center"/>
      <protection locked="0"/>
    </xf>
    <xf numFmtId="1" fontId="19" fillId="0" borderId="53" xfId="9" quotePrefix="1" applyNumberFormat="1" applyFont="1" applyFill="1" applyBorder="1" applyAlignment="1">
      <alignment horizontal="right" vertical="center"/>
    </xf>
    <xf numFmtId="1" fontId="18" fillId="0" borderId="52" xfId="9" quotePrefix="1" applyNumberFormat="1" applyFont="1" applyFill="1" applyBorder="1" applyAlignment="1">
      <alignment horizontal="right" vertical="center"/>
    </xf>
    <xf numFmtId="0" fontId="18" fillId="0" borderId="55" xfId="9" quotePrefix="1" applyFont="1" applyFill="1" applyBorder="1">
      <alignment horizontal="left" vertical="center" indent="1"/>
    </xf>
    <xf numFmtId="0" fontId="18" fillId="0" borderId="54" xfId="9" quotePrefix="1" applyFont="1" applyFill="1" applyBorder="1">
      <alignment horizontal="left" vertical="center" indent="1"/>
    </xf>
    <xf numFmtId="0" fontId="19" fillId="0" borderId="55" xfId="9" quotePrefix="1" applyFont="1" applyFill="1" applyBorder="1">
      <alignment horizontal="left" vertical="center" indent="1"/>
    </xf>
    <xf numFmtId="1" fontId="18" fillId="0" borderId="56" xfId="9" quotePrefix="1" applyNumberFormat="1" applyFont="1" applyFill="1" applyBorder="1" applyAlignment="1">
      <alignment horizontal="right" vertical="center"/>
    </xf>
    <xf numFmtId="165" fontId="20" fillId="2" borderId="16" xfId="10" applyNumberFormat="1" applyFont="1" applyFill="1" applyBorder="1" applyProtection="1">
      <alignment horizontal="right" vertical="center"/>
      <protection locked="0"/>
    </xf>
    <xf numFmtId="165" fontId="20" fillId="0" borderId="16" xfId="10" applyNumberFormat="1" applyFont="1" applyBorder="1" applyProtection="1">
      <alignment horizontal="right" vertical="center"/>
      <protection locked="0"/>
    </xf>
    <xf numFmtId="165" fontId="19" fillId="18" borderId="16" xfId="7" applyNumberFormat="1" applyFont="1" applyFill="1" applyBorder="1" applyProtection="1">
      <alignment vertical="center"/>
    </xf>
    <xf numFmtId="165" fontId="20" fillId="8" borderId="16" xfId="7" applyNumberFormat="1" applyFont="1" applyFill="1" applyBorder="1" applyProtection="1">
      <alignment vertical="center"/>
    </xf>
    <xf numFmtId="165" fontId="19" fillId="18" borderId="16" xfId="7" applyNumberFormat="1" applyFont="1" applyFill="1" applyBorder="1" applyAlignment="1" applyProtection="1">
      <alignment horizontal="right" vertical="center"/>
    </xf>
    <xf numFmtId="165" fontId="19" fillId="8" borderId="16" xfId="7" applyNumberFormat="1" applyFont="1" applyFill="1" applyBorder="1" applyAlignment="1" applyProtection="1">
      <alignment horizontal="right" vertical="center"/>
    </xf>
    <xf numFmtId="165" fontId="47" fillId="8" borderId="17" xfId="0" applyNumberFormat="1" applyFont="1" applyFill="1" applyBorder="1" applyAlignment="1">
      <alignment horizontal="right"/>
    </xf>
    <xf numFmtId="165" fontId="47" fillId="8" borderId="32" xfId="0" applyNumberFormat="1" applyFont="1" applyFill="1" applyBorder="1" applyAlignment="1">
      <alignment horizontal="right"/>
    </xf>
    <xf numFmtId="165" fontId="20" fillId="0" borderId="30" xfId="10" applyNumberFormat="1" applyFont="1" applyBorder="1" applyProtection="1">
      <alignment horizontal="right" vertical="center"/>
      <protection locked="0"/>
    </xf>
    <xf numFmtId="165" fontId="47" fillId="8" borderId="28" xfId="0" applyNumberFormat="1" applyFont="1" applyFill="1" applyBorder="1" applyAlignment="1">
      <alignment horizontal="right" vertical="center"/>
    </xf>
    <xf numFmtId="165" fontId="47" fillId="8" borderId="33" xfId="0" applyNumberFormat="1" applyFont="1" applyFill="1" applyBorder="1" applyAlignment="1">
      <alignment horizontal="right" vertical="center"/>
    </xf>
    <xf numFmtId="165" fontId="47" fillId="8" borderId="1" xfId="0" applyNumberFormat="1" applyFont="1" applyFill="1" applyBorder="1" applyAlignment="1">
      <alignment horizontal="right"/>
    </xf>
    <xf numFmtId="165" fontId="20" fillId="0" borderId="20" xfId="10" applyNumberFormat="1" applyFont="1" applyBorder="1" applyProtection="1">
      <alignment horizontal="right" vertical="center"/>
      <protection locked="0"/>
    </xf>
    <xf numFmtId="165" fontId="20" fillId="8" borderId="20" xfId="7" applyNumberFormat="1" applyFont="1" applyFill="1" applyBorder="1" applyAlignment="1" applyProtection="1">
      <alignment horizontal="right" vertical="center"/>
    </xf>
    <xf numFmtId="165" fontId="20" fillId="8" borderId="16" xfId="7" applyNumberFormat="1" applyFont="1" applyFill="1" applyBorder="1" applyAlignment="1" applyProtection="1">
      <alignment horizontal="right" vertical="center"/>
    </xf>
    <xf numFmtId="165" fontId="52" fillId="0" borderId="38" xfId="0" applyNumberFormat="1" applyFont="1" applyBorder="1" applyAlignment="1" applyProtection="1">
      <alignment horizontal="right"/>
      <protection locked="0"/>
    </xf>
    <xf numFmtId="165" fontId="19" fillId="18" borderId="20" xfId="7" applyNumberFormat="1" applyFont="1" applyFill="1" applyBorder="1" applyAlignment="1" applyProtection="1">
      <alignment horizontal="right" vertical="center"/>
    </xf>
    <xf numFmtId="165" fontId="20" fillId="8" borderId="30" xfId="7" applyNumberFormat="1" applyFont="1" applyFill="1" applyBorder="1" applyAlignment="1" applyProtection="1">
      <alignment horizontal="right" vertical="center"/>
    </xf>
    <xf numFmtId="165" fontId="19" fillId="8" borderId="20" xfId="7" applyNumberFormat="1" applyFont="1" applyFill="1" applyBorder="1" applyAlignment="1" applyProtection="1">
      <alignment horizontal="right" vertical="center"/>
    </xf>
    <xf numFmtId="165" fontId="1" fillId="0" borderId="23" xfId="0" applyNumberFormat="1" applyFont="1" applyBorder="1" applyAlignment="1">
      <alignment horizontal="right"/>
    </xf>
    <xf numFmtId="4" fontId="0" fillId="0" borderId="0" xfId="0" applyNumberFormat="1" applyAlignment="1">
      <alignment horizontal="center" vertical="center"/>
    </xf>
    <xf numFmtId="165" fontId="20" fillId="8" borderId="16" xfId="10" applyNumberFormat="1" applyFont="1" applyFill="1" applyBorder="1" applyProtection="1">
      <alignment horizontal="right" vertical="center"/>
      <protection locked="0"/>
    </xf>
    <xf numFmtId="165" fontId="20" fillId="0" borderId="42" xfId="10" applyNumberFormat="1" applyFont="1" applyBorder="1" applyProtection="1">
      <alignment horizontal="right" vertical="center"/>
      <protection locked="0"/>
    </xf>
    <xf numFmtId="165" fontId="19" fillId="0" borderId="41" xfId="10" applyNumberFormat="1" applyFont="1" applyBorder="1" applyProtection="1">
      <alignment horizontal="right" vertical="center"/>
      <protection locked="0"/>
    </xf>
    <xf numFmtId="166" fontId="19" fillId="18" borderId="16" xfId="7" applyNumberFormat="1" applyFont="1" applyFill="1" applyBorder="1" applyProtection="1">
      <alignment vertical="center"/>
    </xf>
    <xf numFmtId="166" fontId="19" fillId="8" borderId="16" xfId="7" applyNumberFormat="1" applyFont="1" applyFill="1" applyBorder="1" applyProtection="1">
      <alignment vertical="center"/>
    </xf>
    <xf numFmtId="166" fontId="47" fillId="8" borderId="17" xfId="0" applyNumberFormat="1" applyFont="1" applyFill="1" applyBorder="1"/>
    <xf numFmtId="166" fontId="20" fillId="2" borderId="16" xfId="10" applyNumberFormat="1" applyFont="1" applyFill="1" applyBorder="1" applyProtection="1">
      <alignment horizontal="right" vertical="center"/>
      <protection locked="0"/>
    </xf>
    <xf numFmtId="166" fontId="20" fillId="0" borderId="16" xfId="10" applyNumberFormat="1" applyFont="1" applyBorder="1" applyProtection="1">
      <alignment horizontal="right" vertical="center"/>
      <protection locked="0"/>
    </xf>
    <xf numFmtId="166" fontId="47" fillId="8" borderId="32" xfId="0" applyNumberFormat="1" applyFont="1" applyFill="1" applyBorder="1"/>
    <xf numFmtId="166" fontId="20" fillId="0" borderId="30" xfId="10" applyNumberFormat="1" applyFont="1" applyBorder="1" applyProtection="1">
      <alignment horizontal="right" vertical="center"/>
      <protection locked="0"/>
    </xf>
    <xf numFmtId="166" fontId="47" fillId="8" borderId="28" xfId="0" applyNumberFormat="1" applyFont="1" applyFill="1" applyBorder="1" applyAlignment="1">
      <alignment vertical="center"/>
    </xf>
    <xf numFmtId="166" fontId="47" fillId="8" borderId="33" xfId="0" applyNumberFormat="1" applyFont="1" applyFill="1" applyBorder="1" applyAlignment="1">
      <alignment vertical="center"/>
    </xf>
    <xf numFmtId="166" fontId="20" fillId="0" borderId="20" xfId="10" applyNumberFormat="1" applyFont="1" applyBorder="1" applyProtection="1">
      <alignment horizontal="right" vertical="center"/>
      <protection locked="0"/>
    </xf>
    <xf numFmtId="166" fontId="20" fillId="8" borderId="16" xfId="7" applyNumberFormat="1" applyFont="1" applyFill="1" applyBorder="1" applyProtection="1">
      <alignment vertical="center"/>
    </xf>
    <xf numFmtId="166" fontId="19" fillId="18" borderId="20" xfId="7" applyNumberFormat="1" applyFont="1" applyFill="1" applyBorder="1" applyProtection="1">
      <alignment vertical="center"/>
    </xf>
    <xf numFmtId="166" fontId="20" fillId="8" borderId="30" xfId="7" applyNumberFormat="1" applyFont="1" applyFill="1" applyBorder="1" applyProtection="1">
      <alignment vertical="center"/>
    </xf>
    <xf numFmtId="166" fontId="1" fillId="0" borderId="41" xfId="0" applyNumberFormat="1" applyFont="1" applyBorder="1"/>
    <xf numFmtId="167" fontId="20" fillId="0" borderId="16" xfId="10" applyNumberFormat="1" applyFont="1" applyBorder="1" applyProtection="1">
      <alignment horizontal="right" vertical="center"/>
      <protection locked="0"/>
    </xf>
    <xf numFmtId="167" fontId="20" fillId="8" borderId="20" xfId="7" applyNumberFormat="1" applyFont="1" applyFill="1" applyBorder="1" applyProtection="1">
      <alignment vertical="center"/>
    </xf>
    <xf numFmtId="167" fontId="20" fillId="8" borderId="16" xfId="7" applyNumberFormat="1" applyFont="1" applyFill="1" applyBorder="1" applyProtection="1">
      <alignment vertical="center"/>
    </xf>
    <xf numFmtId="167" fontId="47" fillId="8" borderId="28" xfId="0" applyNumberFormat="1" applyFont="1" applyFill="1" applyBorder="1" applyAlignment="1">
      <alignment vertical="center"/>
    </xf>
    <xf numFmtId="167" fontId="47" fillId="8" borderId="1" xfId="0" applyNumberFormat="1" applyFont="1" applyFill="1" applyBorder="1"/>
    <xf numFmtId="167" fontId="19" fillId="8" borderId="20" xfId="7" applyNumberFormat="1" applyFont="1" applyFill="1" applyBorder="1" applyProtection="1">
      <alignment vertical="center"/>
    </xf>
    <xf numFmtId="167" fontId="20" fillId="0" borderId="42" xfId="10" applyNumberFormat="1" applyFont="1" applyBorder="1" applyProtection="1">
      <alignment horizontal="right" vertical="center"/>
      <protection locked="0"/>
    </xf>
    <xf numFmtId="165" fontId="45" fillId="3" borderId="26" xfId="0" applyNumberFormat="1" applyFont="1" applyFill="1" applyBorder="1" applyAlignment="1">
      <alignment horizontal="center" vertical="center" wrapText="1"/>
    </xf>
    <xf numFmtId="165" fontId="45" fillId="3" borderId="43" xfId="0" applyNumberFormat="1" applyFont="1" applyFill="1" applyBorder="1" applyAlignment="1">
      <alignment horizontal="center" vertical="center" wrapText="1"/>
    </xf>
    <xf numFmtId="165" fontId="45" fillId="3" borderId="27" xfId="0" applyNumberFormat="1" applyFont="1" applyFill="1" applyBorder="1" applyAlignment="1">
      <alignment horizontal="center" vertical="center" wrapText="1"/>
    </xf>
    <xf numFmtId="165" fontId="45" fillId="3" borderId="44" xfId="0" applyNumberFormat="1" applyFont="1" applyFill="1" applyBorder="1" applyAlignment="1">
      <alignment horizontal="center" vertical="center" wrapText="1"/>
    </xf>
    <xf numFmtId="165" fontId="45" fillId="3" borderId="28" xfId="0" applyNumberFormat="1" applyFont="1" applyFill="1" applyBorder="1" applyAlignment="1">
      <alignment horizontal="center" vertical="center" wrapText="1"/>
    </xf>
    <xf numFmtId="165" fontId="45" fillId="3" borderId="45" xfId="0" applyNumberFormat="1" applyFont="1" applyFill="1" applyBorder="1" applyAlignment="1">
      <alignment horizontal="center" vertical="center" wrapText="1"/>
    </xf>
    <xf numFmtId="165" fontId="45" fillId="3" borderId="29" xfId="0" applyNumberFormat="1" applyFont="1" applyFill="1" applyBorder="1" applyAlignment="1">
      <alignment horizontal="center" vertical="center" wrapText="1"/>
    </xf>
    <xf numFmtId="165" fontId="45" fillId="3" borderId="46" xfId="0" applyNumberFormat="1" applyFont="1" applyFill="1" applyBorder="1" applyAlignment="1">
      <alignment horizontal="center" vertical="center" wrapText="1"/>
    </xf>
    <xf numFmtId="165" fontId="21" fillId="0" borderId="0" xfId="3" applyNumberFormat="1" applyFont="1" applyBorder="1" applyProtection="1"/>
    <xf numFmtId="4" fontId="3" fillId="0" borderId="35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6" fillId="8" borderId="7" xfId="0" applyNumberFormat="1" applyFont="1" applyFill="1" applyBorder="1" applyAlignment="1">
      <alignment horizontal="right"/>
    </xf>
    <xf numFmtId="4" fontId="7" fillId="0" borderId="37" xfId="0" applyNumberFormat="1" applyFont="1" applyBorder="1" applyAlignment="1">
      <alignment horizontal="right"/>
    </xf>
    <xf numFmtId="4" fontId="6" fillId="0" borderId="4" xfId="0" applyNumberFormat="1" applyFont="1" applyBorder="1"/>
    <xf numFmtId="4" fontId="6" fillId="8" borderId="4" xfId="0" applyNumberFormat="1" applyFont="1" applyFill="1" applyBorder="1"/>
    <xf numFmtId="4" fontId="3" fillId="0" borderId="13" xfId="0" applyNumberFormat="1" applyFont="1" applyBorder="1" applyProtection="1">
      <protection locked="0"/>
    </xf>
    <xf numFmtId="4" fontId="7" fillId="0" borderId="13" xfId="0" applyNumberFormat="1" applyFont="1" applyBorder="1" applyAlignment="1">
      <alignment horizontal="right"/>
    </xf>
    <xf numFmtId="4" fontId="7" fillId="0" borderId="13" xfId="0" applyNumberFormat="1" applyFont="1" applyBorder="1"/>
    <xf numFmtId="4" fontId="7" fillId="0" borderId="37" xfId="0" applyNumberFormat="1" applyFont="1" applyBorder="1"/>
    <xf numFmtId="4" fontId="6" fillId="8" borderId="35" xfId="0" applyNumberFormat="1" applyFont="1" applyFill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4" fontId="6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28" fillId="0" borderId="36" xfId="0" applyNumberFormat="1" applyFont="1" applyBorder="1"/>
    <xf numFmtId="4" fontId="3" fillId="0" borderId="31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wrapText="1"/>
    </xf>
    <xf numFmtId="4" fontId="28" fillId="0" borderId="31" xfId="0" applyNumberFormat="1" applyFont="1" applyBorder="1"/>
    <xf numFmtId="4" fontId="3" fillId="0" borderId="13" xfId="0" applyNumberFormat="1" applyFont="1" applyBorder="1"/>
    <xf numFmtId="4" fontId="9" fillId="9" borderId="3" xfId="0" applyNumberFormat="1" applyFont="1" applyFill="1" applyBorder="1" applyAlignment="1">
      <alignment vertical="center" wrapText="1"/>
    </xf>
    <xf numFmtId="4" fontId="9" fillId="3" borderId="3" xfId="0" quotePrefix="1" applyNumberFormat="1" applyFont="1" applyFill="1" applyBorder="1" applyAlignment="1">
      <alignment horizontal="left" wrapText="1"/>
    </xf>
    <xf numFmtId="4" fontId="7" fillId="0" borderId="25" xfId="0" applyNumberFormat="1" applyFont="1" applyBorder="1" applyAlignment="1">
      <alignment horizontal="right"/>
    </xf>
    <xf numFmtId="167" fontId="52" fillId="0" borderId="57" xfId="0" applyNumberFormat="1" applyFont="1" applyBorder="1" applyProtection="1">
      <protection locked="0"/>
    </xf>
    <xf numFmtId="165" fontId="20" fillId="8" borderId="58" xfId="10" applyNumberFormat="1" applyFont="1" applyFill="1" applyBorder="1" applyProtection="1">
      <alignment horizontal="right" vertical="center"/>
      <protection locked="0"/>
    </xf>
    <xf numFmtId="165" fontId="20" fillId="0" borderId="60" xfId="10" applyNumberFormat="1" applyFont="1" applyBorder="1" applyProtection="1">
      <alignment horizontal="right" vertical="center"/>
      <protection locked="0"/>
    </xf>
    <xf numFmtId="165" fontId="20" fillId="11" borderId="59" xfId="10" applyNumberFormat="1" applyFont="1" applyFill="1" applyBorder="1" applyProtection="1">
      <alignment horizontal="right" vertical="center"/>
      <protection locked="0"/>
    </xf>
    <xf numFmtId="165" fontId="1" fillId="0" borderId="41" xfId="0" applyNumberFormat="1" applyFont="1" applyBorder="1" applyAlignment="1">
      <alignment horizontal="right"/>
    </xf>
    <xf numFmtId="4" fontId="47" fillId="2" borderId="27" xfId="0" applyNumberFormat="1" applyFont="1" applyFill="1" applyBorder="1" applyAlignment="1">
      <alignment vertical="center"/>
    </xf>
    <xf numFmtId="4" fontId="47" fillId="2" borderId="4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2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tabSelected="1" topLeftCell="A6" zoomScaleNormal="100" workbookViewId="0">
      <selection activeCell="I27" sqref="I27"/>
    </sheetView>
  </sheetViews>
  <sheetFormatPr defaultRowHeight="14.4" x14ac:dyDescent="0.3"/>
  <cols>
    <col min="1" max="1" width="5.88671875" customWidth="1"/>
    <col min="6" max="6" width="19" customWidth="1"/>
    <col min="7" max="9" width="20.6640625" customWidth="1"/>
    <col min="10" max="10" width="14.6640625" customWidth="1"/>
  </cols>
  <sheetData>
    <row r="1" spans="1:10" x14ac:dyDescent="0.3">
      <c r="A1" s="465" t="s">
        <v>176</v>
      </c>
      <c r="B1" s="466"/>
      <c r="C1" s="467" t="s">
        <v>181</v>
      </c>
      <c r="D1" s="468"/>
      <c r="E1" s="468"/>
      <c r="F1" s="469"/>
    </row>
    <row r="2" spans="1:10" ht="42" customHeight="1" x14ac:dyDescent="0.3">
      <c r="B2" s="478" t="s">
        <v>194</v>
      </c>
      <c r="C2" s="478"/>
      <c r="D2" s="478"/>
      <c r="E2" s="478"/>
      <c r="F2" s="478"/>
      <c r="G2" s="478"/>
      <c r="H2" s="478"/>
      <c r="I2" s="478"/>
    </row>
    <row r="3" spans="1:10" ht="6.6" customHeight="1" x14ac:dyDescent="0.3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3">
      <c r="B4" s="479" t="s">
        <v>8</v>
      </c>
      <c r="C4" s="479"/>
      <c r="D4" s="479"/>
      <c r="E4" s="479"/>
      <c r="F4" s="479"/>
      <c r="G4" s="479"/>
      <c r="H4" s="479"/>
      <c r="I4" s="479"/>
    </row>
    <row r="5" spans="1:10" ht="5.4" customHeight="1" x14ac:dyDescent="0.3">
      <c r="B5" s="2"/>
      <c r="C5" s="2"/>
      <c r="D5" s="2"/>
      <c r="E5" s="2"/>
      <c r="F5" s="2"/>
      <c r="G5" s="2"/>
      <c r="H5" s="2"/>
      <c r="I5" s="2"/>
    </row>
    <row r="6" spans="1:10" ht="18" customHeight="1" x14ac:dyDescent="0.3">
      <c r="B6" s="479" t="s">
        <v>36</v>
      </c>
      <c r="C6" s="479"/>
      <c r="D6" s="479"/>
      <c r="E6" s="479"/>
      <c r="F6" s="479"/>
      <c r="G6" s="479"/>
      <c r="H6" s="479"/>
      <c r="I6" s="479"/>
    </row>
    <row r="7" spans="1:10" ht="10.199999999999999" customHeight="1" x14ac:dyDescent="0.3">
      <c r="B7" s="26"/>
      <c r="C7" s="26"/>
      <c r="D7" s="26"/>
      <c r="E7" s="26"/>
      <c r="F7" s="26"/>
      <c r="G7" s="26"/>
      <c r="H7" s="26"/>
      <c r="I7" s="26"/>
    </row>
    <row r="8" spans="1:10" ht="18" customHeight="1" x14ac:dyDescent="0.3">
      <c r="B8" s="487" t="s">
        <v>42</v>
      </c>
      <c r="C8" s="487"/>
      <c r="D8" s="487"/>
      <c r="E8" s="487"/>
      <c r="F8" s="487"/>
      <c r="G8" s="4"/>
      <c r="H8" s="5"/>
      <c r="I8" s="5"/>
    </row>
    <row r="9" spans="1:10" ht="52.8" x14ac:dyDescent="0.3">
      <c r="B9" s="483" t="s">
        <v>7</v>
      </c>
      <c r="C9" s="483"/>
      <c r="D9" s="483"/>
      <c r="E9" s="483"/>
      <c r="F9" s="484"/>
      <c r="G9" s="23" t="s">
        <v>195</v>
      </c>
      <c r="H9" s="23" t="s">
        <v>178</v>
      </c>
      <c r="I9" s="23" t="s">
        <v>194</v>
      </c>
      <c r="J9" s="23" t="s">
        <v>180</v>
      </c>
    </row>
    <row r="10" spans="1:10" x14ac:dyDescent="0.3">
      <c r="B10" s="485">
        <v>1</v>
      </c>
      <c r="C10" s="485"/>
      <c r="D10" s="485"/>
      <c r="E10" s="485"/>
      <c r="F10" s="486"/>
      <c r="G10" s="21">
        <v>2</v>
      </c>
      <c r="H10" s="20">
        <v>3</v>
      </c>
      <c r="I10" s="20">
        <v>4</v>
      </c>
      <c r="J10" s="20">
        <v>5</v>
      </c>
    </row>
    <row r="11" spans="1:10" x14ac:dyDescent="0.3">
      <c r="B11" s="482" t="s">
        <v>21</v>
      </c>
      <c r="C11" s="477"/>
      <c r="D11" s="477"/>
      <c r="E11" s="477"/>
      <c r="F11" s="473"/>
      <c r="G11" s="31">
        <v>6141260</v>
      </c>
      <c r="H11" s="31">
        <f>I11-G11</f>
        <v>-1885566</v>
      </c>
      <c r="I11" s="31">
        <v>4255694</v>
      </c>
      <c r="J11" s="31">
        <f>I11/G11*100</f>
        <v>69.296756691623543</v>
      </c>
    </row>
    <row r="12" spans="1:10" x14ac:dyDescent="0.3">
      <c r="B12" s="472" t="s">
        <v>20</v>
      </c>
      <c r="C12" s="473"/>
      <c r="D12" s="473"/>
      <c r="E12" s="473"/>
      <c r="F12" s="473"/>
      <c r="G12" s="31">
        <v>0</v>
      </c>
      <c r="H12" s="31">
        <v>0</v>
      </c>
      <c r="I12" s="31">
        <v>0</v>
      </c>
      <c r="J12" s="31">
        <v>0</v>
      </c>
    </row>
    <row r="13" spans="1:10" x14ac:dyDescent="0.3">
      <c r="B13" s="480" t="s">
        <v>0</v>
      </c>
      <c r="C13" s="475"/>
      <c r="D13" s="475"/>
      <c r="E13" s="475"/>
      <c r="F13" s="481"/>
      <c r="G13" s="32">
        <f>G11+G12</f>
        <v>6141260</v>
      </c>
      <c r="H13" s="32">
        <f t="shared" ref="H13:I13" si="0">H11+H12</f>
        <v>-1885566</v>
      </c>
      <c r="I13" s="32">
        <f t="shared" si="0"/>
        <v>4255694</v>
      </c>
      <c r="J13" s="32">
        <f t="shared" ref="J13" si="1">J11+J12</f>
        <v>69.296756691623543</v>
      </c>
    </row>
    <row r="14" spans="1:10" x14ac:dyDescent="0.3">
      <c r="B14" s="476" t="s">
        <v>22</v>
      </c>
      <c r="C14" s="477"/>
      <c r="D14" s="477"/>
      <c r="E14" s="477"/>
      <c r="F14" s="477"/>
      <c r="G14" s="33">
        <v>3760760</v>
      </c>
      <c r="H14" s="33">
        <f>I14-G14</f>
        <v>-85500</v>
      </c>
      <c r="I14" s="33">
        <v>3675260</v>
      </c>
      <c r="J14" s="33">
        <f>I14/G14*100</f>
        <v>97.726523362299105</v>
      </c>
    </row>
    <row r="15" spans="1:10" x14ac:dyDescent="0.3">
      <c r="B15" s="472" t="s">
        <v>23</v>
      </c>
      <c r="C15" s="473"/>
      <c r="D15" s="473"/>
      <c r="E15" s="473"/>
      <c r="F15" s="473"/>
      <c r="G15" s="31">
        <v>2377500</v>
      </c>
      <c r="H15" s="31">
        <f>I15-G15</f>
        <v>-1781091</v>
      </c>
      <c r="I15" s="31">
        <v>596409</v>
      </c>
      <c r="J15" s="31">
        <f>I15/G15*100</f>
        <v>25.085552050473186</v>
      </c>
    </row>
    <row r="16" spans="1:10" x14ac:dyDescent="0.3">
      <c r="B16" s="12" t="s">
        <v>1</v>
      </c>
      <c r="C16" s="13"/>
      <c r="D16" s="13"/>
      <c r="E16" s="13"/>
      <c r="F16" s="13"/>
      <c r="G16" s="32">
        <f>G14+G15</f>
        <v>6138260</v>
      </c>
      <c r="H16" s="32">
        <f t="shared" ref="H16:I16" si="2">H14+H15</f>
        <v>-1866591</v>
      </c>
      <c r="I16" s="32">
        <f t="shared" si="2"/>
        <v>4271669</v>
      </c>
      <c r="J16" s="32">
        <f>I16/G16*100</f>
        <v>69.590877545102359</v>
      </c>
    </row>
    <row r="17" spans="1:45" x14ac:dyDescent="0.3">
      <c r="B17" s="474" t="s">
        <v>2</v>
      </c>
      <c r="C17" s="475"/>
      <c r="D17" s="475"/>
      <c r="E17" s="475"/>
      <c r="F17" s="475"/>
      <c r="G17" s="34">
        <f>G13-G16</f>
        <v>3000</v>
      </c>
      <c r="H17" s="34">
        <f>I17-G17</f>
        <v>-18975</v>
      </c>
      <c r="I17" s="34">
        <f>I13-I16</f>
        <v>-15975</v>
      </c>
      <c r="J17" s="34">
        <f>I17/G17*100</f>
        <v>-532.5</v>
      </c>
    </row>
    <row r="18" spans="1:45" ht="17.399999999999999" x14ac:dyDescent="0.3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3">
      <c r="B19" s="487" t="s">
        <v>39</v>
      </c>
      <c r="C19" s="487"/>
      <c r="D19" s="487"/>
      <c r="E19" s="487"/>
      <c r="F19" s="487"/>
      <c r="G19" s="6"/>
      <c r="H19" s="6"/>
      <c r="I19" s="6"/>
      <c r="J19" s="6"/>
      <c r="N19" s="119"/>
    </row>
    <row r="20" spans="1:45" ht="52.8" x14ac:dyDescent="0.3">
      <c r="B20" s="483" t="s">
        <v>7</v>
      </c>
      <c r="C20" s="483"/>
      <c r="D20" s="483"/>
      <c r="E20" s="483"/>
      <c r="F20" s="484"/>
      <c r="G20" s="1" t="s">
        <v>195</v>
      </c>
      <c r="H20" s="1" t="s">
        <v>178</v>
      </c>
      <c r="I20" s="1" t="s">
        <v>194</v>
      </c>
      <c r="J20" s="1" t="s">
        <v>180</v>
      </c>
    </row>
    <row r="21" spans="1:45" x14ac:dyDescent="0.3">
      <c r="B21" s="489">
        <v>1</v>
      </c>
      <c r="C21" s="490"/>
      <c r="D21" s="490"/>
      <c r="E21" s="490"/>
      <c r="F21" s="490"/>
      <c r="G21" s="22">
        <v>2</v>
      </c>
      <c r="H21" s="20">
        <v>3</v>
      </c>
      <c r="I21" s="20">
        <v>4</v>
      </c>
      <c r="J21" s="20">
        <v>5</v>
      </c>
    </row>
    <row r="22" spans="1:45" ht="15.75" customHeight="1" x14ac:dyDescent="0.3">
      <c r="B22" s="482" t="s">
        <v>24</v>
      </c>
      <c r="C22" s="491"/>
      <c r="D22" s="491"/>
      <c r="E22" s="491"/>
      <c r="F22" s="491"/>
      <c r="G22" s="454">
        <v>0</v>
      </c>
      <c r="H22" s="54">
        <v>0</v>
      </c>
      <c r="I22" s="54">
        <v>0</v>
      </c>
      <c r="J22" s="54"/>
    </row>
    <row r="23" spans="1:45" x14ac:dyDescent="0.3">
      <c r="B23" s="482" t="s">
        <v>25</v>
      </c>
      <c r="C23" s="477"/>
      <c r="D23" s="477"/>
      <c r="E23" s="477"/>
      <c r="F23" s="477"/>
      <c r="G23" s="55">
        <v>0</v>
      </c>
      <c r="H23" s="54">
        <v>0</v>
      </c>
      <c r="I23" s="54">
        <v>0</v>
      </c>
      <c r="J23" s="54"/>
    </row>
    <row r="24" spans="1:45" ht="15" customHeight="1" x14ac:dyDescent="0.3">
      <c r="B24" s="492" t="s">
        <v>35</v>
      </c>
      <c r="C24" s="493"/>
      <c r="D24" s="493"/>
      <c r="E24" s="493"/>
      <c r="F24" s="493"/>
      <c r="G24" s="35">
        <f>G22-G23</f>
        <v>0</v>
      </c>
      <c r="H24" s="35">
        <f t="shared" ref="H24:I24" si="3">H22-H23</f>
        <v>0</v>
      </c>
      <c r="I24" s="35">
        <f t="shared" si="3"/>
        <v>0</v>
      </c>
      <c r="J24" s="35">
        <f t="shared" ref="J24" si="4">J22-J23</f>
        <v>0</v>
      </c>
    </row>
    <row r="25" spans="1:45" s="24" customFormat="1" ht="15" customHeight="1" x14ac:dyDescent="0.3">
      <c r="A25"/>
      <c r="B25" s="482" t="s">
        <v>11</v>
      </c>
      <c r="C25" s="477"/>
      <c r="D25" s="477"/>
      <c r="E25" s="477"/>
      <c r="F25" s="477"/>
      <c r="G25" s="135">
        <v>36000</v>
      </c>
      <c r="H25" s="136">
        <v>2023</v>
      </c>
      <c r="I25" s="359">
        <v>38023</v>
      </c>
      <c r="J25" s="34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4" customFormat="1" ht="15" customHeight="1" x14ac:dyDescent="0.3">
      <c r="A26"/>
      <c r="B26" s="482" t="s">
        <v>38</v>
      </c>
      <c r="C26" s="477"/>
      <c r="D26" s="477"/>
      <c r="E26" s="477"/>
      <c r="F26" s="477"/>
      <c r="G26" s="135">
        <v>-24000</v>
      </c>
      <c r="H26" s="136">
        <v>5230</v>
      </c>
      <c r="I26" s="359">
        <v>-18770</v>
      </c>
      <c r="J26" s="34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29" customFormat="1" x14ac:dyDescent="0.3">
      <c r="A27" s="28"/>
      <c r="B27" s="492" t="s">
        <v>40</v>
      </c>
      <c r="C27" s="493"/>
      <c r="D27" s="493"/>
      <c r="E27" s="493"/>
      <c r="F27" s="493"/>
      <c r="G27" s="35">
        <f>G25+G26</f>
        <v>12000</v>
      </c>
      <c r="H27" s="35">
        <f t="shared" ref="H27" si="5">H25+H26</f>
        <v>7253</v>
      </c>
      <c r="I27" s="455">
        <f>I25+I26</f>
        <v>19253</v>
      </c>
      <c r="J27" s="343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x14ac:dyDescent="0.3">
      <c r="B28" s="470" t="s">
        <v>41</v>
      </c>
      <c r="C28" s="470"/>
      <c r="D28" s="470"/>
      <c r="E28" s="470"/>
      <c r="F28" s="471"/>
      <c r="G28" s="35">
        <f>G17+G27</f>
        <v>15000</v>
      </c>
      <c r="H28" s="35">
        <f>H17+H27</f>
        <v>-11722</v>
      </c>
      <c r="I28" s="35">
        <f>I17+I27</f>
        <v>3278</v>
      </c>
      <c r="J28" s="35"/>
    </row>
    <row r="30" spans="1:45" x14ac:dyDescent="0.3">
      <c r="A30" s="182"/>
      <c r="B30" s="18"/>
      <c r="C30" s="18"/>
      <c r="D30" s="18"/>
      <c r="E30" s="18"/>
      <c r="F30" s="18"/>
      <c r="G30" s="18"/>
      <c r="H30" s="18"/>
      <c r="I30" s="18"/>
    </row>
    <row r="31" spans="1:45" x14ac:dyDescent="0.3">
      <c r="B31" s="488"/>
      <c r="C31" s="488"/>
      <c r="D31" s="488"/>
      <c r="E31" s="488"/>
      <c r="F31" s="488"/>
      <c r="G31" s="488"/>
      <c r="H31" s="488"/>
      <c r="I31" s="488"/>
    </row>
    <row r="32" spans="1:45" ht="15" customHeight="1" x14ac:dyDescent="0.3">
      <c r="B32" s="138"/>
      <c r="C32" s="138"/>
      <c r="D32" s="138"/>
      <c r="E32" s="138"/>
      <c r="F32" s="138"/>
      <c r="G32" s="138"/>
      <c r="H32" s="138"/>
      <c r="I32" s="369" t="s">
        <v>187</v>
      </c>
    </row>
    <row r="33" spans="2:9" ht="15" customHeight="1" x14ac:dyDescent="0.3">
      <c r="B33" s="138"/>
      <c r="C33" s="138"/>
      <c r="D33" s="138"/>
      <c r="E33" s="138"/>
      <c r="F33" s="138"/>
      <c r="G33" s="138"/>
      <c r="H33" s="138"/>
      <c r="I33" s="138"/>
    </row>
    <row r="34" spans="2:9" ht="36.75" customHeight="1" x14ac:dyDescent="0.3">
      <c r="B34" s="138"/>
      <c r="C34" s="138"/>
      <c r="D34" s="138"/>
      <c r="E34" s="138"/>
      <c r="F34" s="138"/>
      <c r="G34" s="138"/>
      <c r="H34" s="138"/>
      <c r="I34" s="369" t="s">
        <v>189</v>
      </c>
    </row>
    <row r="35" spans="2:9" ht="15" customHeight="1" x14ac:dyDescent="0.3">
      <c r="B35" s="27"/>
      <c r="C35" s="27"/>
      <c r="D35" s="27"/>
      <c r="E35" s="27"/>
      <c r="F35" s="27"/>
      <c r="G35" s="27"/>
      <c r="H35" s="27"/>
      <c r="I35" s="27"/>
    </row>
    <row r="36" spans="2:9" x14ac:dyDescent="0.3">
      <c r="B36" s="27"/>
      <c r="C36" s="27"/>
      <c r="D36" s="27"/>
      <c r="E36" s="27"/>
      <c r="F36" s="27"/>
      <c r="G36" s="27"/>
      <c r="H36" s="27"/>
      <c r="I36" s="27"/>
    </row>
  </sheetData>
  <sheetProtection selectLockedCells="1"/>
  <mergeCells count="25"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5"/>
  <sheetViews>
    <sheetView topLeftCell="C52" zoomScale="90" zoomScaleNormal="90" workbookViewId="0">
      <selection activeCell="Q41" sqref="Q41"/>
    </sheetView>
  </sheetViews>
  <sheetFormatPr defaultColWidth="8.88671875" defaultRowHeight="14.4" x14ac:dyDescent="0.3"/>
  <cols>
    <col min="1" max="1" width="1.6640625" customWidth="1"/>
    <col min="2" max="2" width="6.5546875" customWidth="1"/>
    <col min="3" max="3" width="7.88671875" customWidth="1"/>
    <col min="4" max="4" width="8.5546875" customWidth="1"/>
    <col min="5" max="5" width="6.5546875" hidden="1" customWidth="1"/>
    <col min="6" max="6" width="46.44140625" customWidth="1"/>
    <col min="7" max="8" width="20.6640625" customWidth="1"/>
    <col min="9" max="9" width="22.6640625" customWidth="1"/>
    <col min="10" max="10" width="13.6640625" customWidth="1"/>
    <col min="11" max="11" width="15.33203125" customWidth="1"/>
    <col min="12" max="12" width="16.6640625" customWidth="1"/>
  </cols>
  <sheetData>
    <row r="1" spans="1:13" ht="17.399999999999999" x14ac:dyDescent="0.3">
      <c r="A1" s="465" t="s">
        <v>176</v>
      </c>
      <c r="B1" s="466"/>
      <c r="C1" s="494" t="s">
        <v>181</v>
      </c>
      <c r="D1" s="495"/>
      <c r="E1" s="495"/>
      <c r="F1" s="496"/>
      <c r="G1" s="2"/>
      <c r="H1" s="2"/>
      <c r="I1" s="2"/>
      <c r="J1" s="2"/>
      <c r="K1" s="250"/>
      <c r="L1" s="250"/>
    </row>
    <row r="2" spans="1:13" ht="15.75" customHeight="1" x14ac:dyDescent="0.3">
      <c r="B2" s="499" t="s">
        <v>8</v>
      </c>
      <c r="C2" s="499"/>
      <c r="D2" s="499"/>
      <c r="E2" s="499"/>
      <c r="F2" s="499"/>
      <c r="G2" s="499"/>
      <c r="H2" s="499"/>
      <c r="I2" s="499"/>
      <c r="J2" s="26"/>
      <c r="K2" s="250"/>
      <c r="L2" s="250"/>
    </row>
    <row r="3" spans="1:13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250"/>
      <c r="L3" s="250"/>
    </row>
    <row r="4" spans="1:13" ht="15.75" customHeight="1" x14ac:dyDescent="0.3">
      <c r="B4" s="499" t="s">
        <v>37</v>
      </c>
      <c r="C4" s="499"/>
      <c r="D4" s="499"/>
      <c r="E4" s="499"/>
      <c r="F4" s="499"/>
      <c r="G4" s="499"/>
      <c r="H4" s="499"/>
      <c r="I4" s="499"/>
      <c r="J4" s="26"/>
      <c r="K4" s="250"/>
      <c r="L4" s="250"/>
    </row>
    <row r="5" spans="1:13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250"/>
      <c r="L5" s="250"/>
    </row>
    <row r="6" spans="1:13" ht="15.75" customHeight="1" x14ac:dyDescent="0.3">
      <c r="B6" s="499" t="s">
        <v>169</v>
      </c>
      <c r="C6" s="499"/>
      <c r="D6" s="499"/>
      <c r="E6" s="499"/>
      <c r="F6" s="499"/>
      <c r="G6" s="499"/>
      <c r="H6" s="499"/>
      <c r="I6" s="499"/>
      <c r="J6" s="26"/>
      <c r="K6" s="250"/>
      <c r="L6" s="250"/>
    </row>
    <row r="7" spans="1:13" ht="9" customHeight="1" x14ac:dyDescent="0.3">
      <c r="B7" s="2"/>
      <c r="C7" s="2"/>
      <c r="D7" s="2"/>
      <c r="E7" s="2"/>
      <c r="F7" s="2"/>
      <c r="G7" s="2"/>
      <c r="H7" s="2"/>
      <c r="I7" s="2"/>
      <c r="J7" s="3"/>
      <c r="K7" s="250"/>
      <c r="L7" s="250"/>
    </row>
    <row r="8" spans="1:13" ht="49.5" customHeight="1" x14ac:dyDescent="0.3">
      <c r="B8" s="186" t="s">
        <v>172</v>
      </c>
      <c r="C8" s="186" t="s">
        <v>173</v>
      </c>
      <c r="D8" s="186" t="s">
        <v>174</v>
      </c>
      <c r="E8" s="185"/>
      <c r="F8" s="185"/>
      <c r="G8" s="23" t="s">
        <v>195</v>
      </c>
      <c r="H8" s="23" t="s">
        <v>178</v>
      </c>
      <c r="I8" s="23" t="s">
        <v>194</v>
      </c>
      <c r="J8" s="23" t="s">
        <v>180</v>
      </c>
      <c r="K8" s="250"/>
      <c r="L8" s="250"/>
    </row>
    <row r="9" spans="1:13" x14ac:dyDescent="0.3">
      <c r="B9" s="500">
        <v>1</v>
      </c>
      <c r="C9" s="501"/>
      <c r="D9" s="501"/>
      <c r="E9" s="501"/>
      <c r="F9" s="502"/>
      <c r="G9" s="203">
        <v>2</v>
      </c>
      <c r="H9" s="203">
        <v>3</v>
      </c>
      <c r="I9" s="203">
        <v>4</v>
      </c>
      <c r="J9" s="203">
        <v>5</v>
      </c>
      <c r="K9" s="251"/>
      <c r="L9" s="252"/>
    </row>
    <row r="10" spans="1:13" x14ac:dyDescent="0.3">
      <c r="B10" s="196"/>
      <c r="C10" s="43"/>
      <c r="D10" s="43"/>
      <c r="E10" s="221"/>
      <c r="F10" s="196" t="s">
        <v>34</v>
      </c>
      <c r="G10" s="187">
        <f t="shared" ref="G10:I10" si="0">G11+G67</f>
        <v>6141260</v>
      </c>
      <c r="H10" s="333">
        <f t="shared" si="0"/>
        <v>-1885566</v>
      </c>
      <c r="I10" s="187">
        <f t="shared" si="0"/>
        <v>4255694</v>
      </c>
      <c r="J10" s="187">
        <f>I10/G10*100</f>
        <v>69.296756691623543</v>
      </c>
      <c r="K10" s="251"/>
      <c r="L10" s="252"/>
    </row>
    <row r="11" spans="1:13" x14ac:dyDescent="0.3">
      <c r="B11" s="196">
        <v>6</v>
      </c>
      <c r="C11" s="43"/>
      <c r="D11" s="43"/>
      <c r="E11" s="221"/>
      <c r="F11" s="196" t="s">
        <v>3</v>
      </c>
      <c r="G11" s="195">
        <f t="shared" ref="G11:I11" si="1">G12+G16+G35+G49+G57+G62</f>
        <v>6141260</v>
      </c>
      <c r="H11" s="438">
        <f t="shared" si="1"/>
        <v>-1885566</v>
      </c>
      <c r="I11" s="195">
        <f t="shared" si="1"/>
        <v>4255694</v>
      </c>
      <c r="J11" s="187">
        <f>I11/G11*100</f>
        <v>69.296756691623543</v>
      </c>
      <c r="K11" s="251"/>
      <c r="L11" s="252"/>
      <c r="M11" s="58"/>
    </row>
    <row r="12" spans="1:13" x14ac:dyDescent="0.3">
      <c r="B12" s="235"/>
      <c r="C12" s="39">
        <v>61</v>
      </c>
      <c r="D12" s="236"/>
      <c r="E12" s="237"/>
      <c r="F12" s="238" t="s">
        <v>59</v>
      </c>
      <c r="G12" s="239">
        <f t="shared" ref="G12:J12" si="2">G13</f>
        <v>0</v>
      </c>
      <c r="H12" s="439">
        <f t="shared" si="2"/>
        <v>0</v>
      </c>
      <c r="I12" s="239">
        <f t="shared" si="2"/>
        <v>0</v>
      </c>
      <c r="J12" s="239">
        <f t="shared" si="2"/>
        <v>0</v>
      </c>
      <c r="K12" s="251"/>
      <c r="L12" s="252"/>
    </row>
    <row r="13" spans="1:13" x14ac:dyDescent="0.3">
      <c r="B13" s="44"/>
      <c r="C13" s="44">
        <v>614</v>
      </c>
      <c r="D13" s="44"/>
      <c r="E13" s="217"/>
      <c r="F13" s="217" t="s">
        <v>60</v>
      </c>
      <c r="G13" s="195">
        <f t="shared" ref="G13:I13" si="3">G14+G15</f>
        <v>0</v>
      </c>
      <c r="H13" s="438">
        <f t="shared" si="3"/>
        <v>0</v>
      </c>
      <c r="I13" s="195">
        <f t="shared" si="3"/>
        <v>0</v>
      </c>
      <c r="J13" s="195"/>
      <c r="K13" s="253"/>
      <c r="L13" s="252"/>
    </row>
    <row r="14" spans="1:13" x14ac:dyDescent="0.3">
      <c r="B14" s="228"/>
      <c r="C14" s="228"/>
      <c r="D14" s="228"/>
      <c r="E14" s="194">
        <v>6148</v>
      </c>
      <c r="F14" s="204" t="s">
        <v>14</v>
      </c>
      <c r="G14" s="230">
        <v>0</v>
      </c>
      <c r="H14" s="230">
        <v>0</v>
      </c>
      <c r="I14" s="230">
        <v>0</v>
      </c>
      <c r="J14" s="329"/>
      <c r="K14" s="251"/>
      <c r="L14" s="252"/>
    </row>
    <row r="15" spans="1:13" x14ac:dyDescent="0.3">
      <c r="B15" s="228"/>
      <c r="C15" s="228"/>
      <c r="D15" s="228"/>
      <c r="E15" s="194"/>
      <c r="F15" s="204" t="s">
        <v>45</v>
      </c>
      <c r="G15" s="231">
        <v>0</v>
      </c>
      <c r="H15" s="231">
        <f>I15-G15</f>
        <v>0</v>
      </c>
      <c r="I15" s="329">
        <v>0</v>
      </c>
      <c r="J15" s="329"/>
      <c r="K15" s="250"/>
      <c r="L15" s="252"/>
    </row>
    <row r="16" spans="1:13" ht="26.4" x14ac:dyDescent="0.3">
      <c r="B16" s="236"/>
      <c r="C16" s="39">
        <v>63</v>
      </c>
      <c r="D16" s="39"/>
      <c r="E16" s="238"/>
      <c r="F16" s="238" t="s">
        <v>10</v>
      </c>
      <c r="G16" s="240">
        <f t="shared" ref="G16:I16" si="4">G17+G23+G29</f>
        <v>0</v>
      </c>
      <c r="H16" s="341">
        <f t="shared" ref="H16:H64" si="5">I16-G16</f>
        <v>0</v>
      </c>
      <c r="I16" s="240">
        <f t="shared" si="4"/>
        <v>0</v>
      </c>
      <c r="J16" s="240">
        <f t="shared" ref="J16" si="6">J17+J23+J29</f>
        <v>0</v>
      </c>
      <c r="K16" s="252"/>
      <c r="L16" s="252"/>
    </row>
    <row r="17" spans="2:12" ht="26.4" x14ac:dyDescent="0.3">
      <c r="B17" s="197"/>
      <c r="C17" s="197">
        <v>633</v>
      </c>
      <c r="D17" s="197"/>
      <c r="E17" s="219"/>
      <c r="F17" s="241" t="s">
        <v>61</v>
      </c>
      <c r="G17" s="187">
        <f t="shared" ref="G17:I17" si="7">SUM(G18:G22)</f>
        <v>0</v>
      </c>
      <c r="H17" s="263">
        <f t="shared" si="5"/>
        <v>0</v>
      </c>
      <c r="I17" s="187">
        <f t="shared" si="7"/>
        <v>0</v>
      </c>
      <c r="J17" s="187">
        <f t="shared" ref="J17" si="8">SUM(J18:J22)</f>
        <v>0</v>
      </c>
      <c r="K17" s="252"/>
      <c r="L17" s="252"/>
    </row>
    <row r="18" spans="2:12" x14ac:dyDescent="0.3">
      <c r="B18" s="213"/>
      <c r="C18" s="222"/>
      <c r="D18" s="222"/>
      <c r="E18" s="206">
        <v>6331</v>
      </c>
      <c r="F18" s="251" t="s">
        <v>14</v>
      </c>
      <c r="G18" s="440">
        <v>0</v>
      </c>
      <c r="H18" s="230">
        <v>0</v>
      </c>
      <c r="I18" s="230">
        <v>0</v>
      </c>
      <c r="J18" s="329"/>
      <c r="K18" s="250"/>
      <c r="L18" s="252"/>
    </row>
    <row r="19" spans="2:12" x14ac:dyDescent="0.3">
      <c r="B19" s="213"/>
      <c r="C19" s="222"/>
      <c r="D19" s="222"/>
      <c r="E19" s="206"/>
      <c r="F19" s="251" t="s">
        <v>17</v>
      </c>
      <c r="G19" s="230">
        <v>0</v>
      </c>
      <c r="H19" s="230">
        <v>0</v>
      </c>
      <c r="I19" s="230">
        <v>0</v>
      </c>
      <c r="J19" s="329"/>
      <c r="K19" s="250"/>
      <c r="L19" s="252"/>
    </row>
    <row r="20" spans="2:12" x14ac:dyDescent="0.3">
      <c r="B20" s="213"/>
      <c r="C20" s="222"/>
      <c r="D20" s="222"/>
      <c r="E20" s="206"/>
      <c r="F20" s="251" t="s">
        <v>46</v>
      </c>
      <c r="G20" s="230">
        <v>0</v>
      </c>
      <c r="H20" s="230">
        <v>0</v>
      </c>
      <c r="I20" s="230">
        <v>0</v>
      </c>
      <c r="J20" s="329"/>
      <c r="K20" s="250"/>
      <c r="L20" s="252"/>
    </row>
    <row r="21" spans="2:12" x14ac:dyDescent="0.3">
      <c r="B21" s="213"/>
      <c r="C21" s="222"/>
      <c r="D21" s="222"/>
      <c r="E21" s="206"/>
      <c r="F21" s="251" t="s">
        <v>49</v>
      </c>
      <c r="G21" s="230">
        <v>0</v>
      </c>
      <c r="H21" s="230">
        <v>0</v>
      </c>
      <c r="I21" s="230">
        <v>0</v>
      </c>
      <c r="J21" s="329"/>
      <c r="K21" s="250"/>
      <c r="L21" s="252"/>
    </row>
    <row r="22" spans="2:12" x14ac:dyDescent="0.3">
      <c r="B22" s="214"/>
      <c r="C22" s="223"/>
      <c r="D22" s="223"/>
      <c r="E22" s="215">
        <v>6332</v>
      </c>
      <c r="F22" s="254" t="s">
        <v>52</v>
      </c>
      <c r="G22" s="231">
        <v>0</v>
      </c>
      <c r="H22" s="230">
        <v>0</v>
      </c>
      <c r="I22" s="230">
        <v>0</v>
      </c>
      <c r="J22" s="340"/>
      <c r="K22" s="252"/>
      <c r="L22" s="252"/>
    </row>
    <row r="23" spans="2:12" s="46" customFormat="1" ht="26.4" x14ac:dyDescent="0.3">
      <c r="B23" s="242"/>
      <c r="C23" s="198">
        <v>636</v>
      </c>
      <c r="D23" s="197"/>
      <c r="E23" s="219"/>
      <c r="F23" s="220" t="s">
        <v>62</v>
      </c>
      <c r="G23" s="199">
        <f t="shared" ref="G23:I23" si="9">SUM(G24:G28)</f>
        <v>0</v>
      </c>
      <c r="H23" s="263">
        <f t="shared" si="5"/>
        <v>0</v>
      </c>
      <c r="I23" s="199">
        <f t="shared" si="9"/>
        <v>0</v>
      </c>
      <c r="J23" s="199">
        <f t="shared" ref="J23" si="10">SUM(J24:J28)</f>
        <v>0</v>
      </c>
      <c r="K23" s="255"/>
      <c r="L23" s="252"/>
    </row>
    <row r="24" spans="2:12" s="46" customFormat="1" x14ac:dyDescent="0.3">
      <c r="B24" s="216"/>
      <c r="C24" s="224"/>
      <c r="D24" s="222"/>
      <c r="E24" s="206"/>
      <c r="F24" s="251" t="s">
        <v>14</v>
      </c>
      <c r="G24" s="441">
        <v>0</v>
      </c>
      <c r="H24" s="230">
        <v>0</v>
      </c>
      <c r="I24" s="230">
        <v>0</v>
      </c>
      <c r="J24" s="330"/>
      <c r="K24" s="255"/>
      <c r="L24" s="252"/>
    </row>
    <row r="25" spans="2:12" s="46" customFormat="1" x14ac:dyDescent="0.3">
      <c r="B25" s="216"/>
      <c r="C25" s="224"/>
      <c r="D25" s="222"/>
      <c r="E25" s="206"/>
      <c r="F25" s="251" t="s">
        <v>17</v>
      </c>
      <c r="G25" s="437">
        <v>0</v>
      </c>
      <c r="H25" s="230">
        <v>0</v>
      </c>
      <c r="I25" s="230">
        <v>0</v>
      </c>
      <c r="J25" s="330"/>
      <c r="K25" s="255"/>
      <c r="L25" s="252"/>
    </row>
    <row r="26" spans="2:12" s="46" customFormat="1" x14ac:dyDescent="0.3">
      <c r="B26" s="216"/>
      <c r="C26" s="224"/>
      <c r="D26" s="222"/>
      <c r="E26" s="206"/>
      <c r="F26" s="251" t="s">
        <v>46</v>
      </c>
      <c r="G26" s="437">
        <v>0</v>
      </c>
      <c r="H26" s="230">
        <v>0</v>
      </c>
      <c r="I26" s="230">
        <v>0</v>
      </c>
      <c r="J26" s="330"/>
      <c r="K26" s="255"/>
      <c r="L26" s="252"/>
    </row>
    <row r="27" spans="2:12" s="46" customFormat="1" x14ac:dyDescent="0.3">
      <c r="B27" s="216"/>
      <c r="C27" s="224"/>
      <c r="D27" s="222"/>
      <c r="E27" s="206">
        <v>6361</v>
      </c>
      <c r="F27" s="251" t="s">
        <v>49</v>
      </c>
      <c r="G27" s="437">
        <v>0</v>
      </c>
      <c r="H27" s="230">
        <v>0</v>
      </c>
      <c r="I27" s="230">
        <v>0</v>
      </c>
      <c r="J27" s="329"/>
      <c r="K27" s="255"/>
      <c r="L27" s="252"/>
    </row>
    <row r="28" spans="2:12" s="46" customFormat="1" x14ac:dyDescent="0.3">
      <c r="B28" s="216"/>
      <c r="C28" s="224"/>
      <c r="D28" s="222"/>
      <c r="E28" s="206">
        <v>6362</v>
      </c>
      <c r="F28" s="253" t="s">
        <v>52</v>
      </c>
      <c r="G28" s="435">
        <v>0</v>
      </c>
      <c r="H28" s="230">
        <v>0</v>
      </c>
      <c r="I28" s="230">
        <v>0</v>
      </c>
      <c r="J28" s="329"/>
      <c r="K28" s="255"/>
      <c r="L28" s="252"/>
    </row>
    <row r="29" spans="2:12" ht="26.4" x14ac:dyDescent="0.3">
      <c r="B29" s="218"/>
      <c r="C29" s="197">
        <v>639</v>
      </c>
      <c r="D29" s="197"/>
      <c r="E29" s="219"/>
      <c r="F29" s="220" t="s">
        <v>63</v>
      </c>
      <c r="G29" s="187">
        <f t="shared" ref="G29:I29" si="11">SUM(G30:G34)</f>
        <v>0</v>
      </c>
      <c r="H29" s="263">
        <f t="shared" si="5"/>
        <v>0</v>
      </c>
      <c r="I29" s="187">
        <f t="shared" si="11"/>
        <v>0</v>
      </c>
      <c r="J29" s="187">
        <f t="shared" ref="J29" si="12">SUM(J30:J34)</f>
        <v>0</v>
      </c>
      <c r="K29" s="252"/>
      <c r="L29" s="252"/>
    </row>
    <row r="30" spans="2:12" x14ac:dyDescent="0.3">
      <c r="B30" s="213"/>
      <c r="C30" s="222"/>
      <c r="D30" s="222"/>
      <c r="E30" s="206">
        <v>6391</v>
      </c>
      <c r="F30" s="251" t="s">
        <v>14</v>
      </c>
      <c r="G30" s="441">
        <v>0</v>
      </c>
      <c r="H30" s="230">
        <v>0</v>
      </c>
      <c r="I30" s="230">
        <v>0</v>
      </c>
      <c r="J30" s="329"/>
      <c r="K30" s="252"/>
      <c r="L30" s="252"/>
    </row>
    <row r="31" spans="2:12" x14ac:dyDescent="0.3">
      <c r="B31" s="213"/>
      <c r="C31" s="222"/>
      <c r="D31" s="222"/>
      <c r="E31" s="206">
        <v>6392</v>
      </c>
      <c r="F31" s="251" t="s">
        <v>17</v>
      </c>
      <c r="G31" s="437">
        <v>0</v>
      </c>
      <c r="H31" s="230">
        <v>0</v>
      </c>
      <c r="I31" s="230">
        <v>0</v>
      </c>
      <c r="J31" s="329"/>
      <c r="K31" s="252"/>
      <c r="L31" s="252"/>
    </row>
    <row r="32" spans="2:12" x14ac:dyDescent="0.3">
      <c r="B32" s="213"/>
      <c r="C32" s="222"/>
      <c r="D32" s="222"/>
      <c r="E32" s="206">
        <v>6393</v>
      </c>
      <c r="F32" s="251" t="s">
        <v>46</v>
      </c>
      <c r="G32" s="437">
        <v>0</v>
      </c>
      <c r="H32" s="230">
        <v>0</v>
      </c>
      <c r="I32" s="230">
        <v>0</v>
      </c>
      <c r="J32" s="329"/>
      <c r="K32" s="252"/>
      <c r="L32" s="252"/>
    </row>
    <row r="33" spans="2:12" x14ac:dyDescent="0.3">
      <c r="B33" s="213"/>
      <c r="C33" s="222"/>
      <c r="D33" s="222"/>
      <c r="E33" s="206"/>
      <c r="F33" s="251" t="s">
        <v>49</v>
      </c>
      <c r="G33" s="437">
        <v>0</v>
      </c>
      <c r="H33" s="230">
        <v>0</v>
      </c>
      <c r="I33" s="230">
        <v>0</v>
      </c>
      <c r="J33" s="329"/>
      <c r="K33" s="252"/>
      <c r="L33" s="252"/>
    </row>
    <row r="34" spans="2:12" x14ac:dyDescent="0.3">
      <c r="B34" s="213"/>
      <c r="C34" s="222"/>
      <c r="D34" s="222"/>
      <c r="E34" s="206">
        <v>6394</v>
      </c>
      <c r="F34" s="253" t="s">
        <v>52</v>
      </c>
      <c r="G34" s="435">
        <v>0</v>
      </c>
      <c r="H34" s="230">
        <v>0</v>
      </c>
      <c r="I34" s="230">
        <v>0</v>
      </c>
      <c r="J34" s="328"/>
      <c r="K34" s="252"/>
      <c r="L34" s="252"/>
    </row>
    <row r="35" spans="2:12" x14ac:dyDescent="0.3">
      <c r="B35" s="243"/>
      <c r="C35" s="244">
        <v>64</v>
      </c>
      <c r="D35" s="244"/>
      <c r="E35" s="245"/>
      <c r="F35" s="246" t="s">
        <v>64</v>
      </c>
      <c r="G35" s="240">
        <f t="shared" ref="G35:J35" si="13">G36</f>
        <v>0</v>
      </c>
      <c r="H35" s="341">
        <f t="shared" si="5"/>
        <v>25</v>
      </c>
      <c r="I35" s="240">
        <f t="shared" si="13"/>
        <v>25</v>
      </c>
      <c r="J35" s="240" t="e">
        <f t="shared" si="13"/>
        <v>#DIV/0!</v>
      </c>
      <c r="K35" s="252"/>
      <c r="L35" s="252"/>
    </row>
    <row r="36" spans="2:12" x14ac:dyDescent="0.3">
      <c r="B36" s="218"/>
      <c r="C36" s="197">
        <v>641</v>
      </c>
      <c r="D36" s="197"/>
      <c r="E36" s="219"/>
      <c r="F36" s="220" t="s">
        <v>65</v>
      </c>
      <c r="G36" s="187">
        <f t="shared" ref="G36:I36" si="14">SUM(G37:G41)</f>
        <v>0</v>
      </c>
      <c r="H36" s="263">
        <f t="shared" si="5"/>
        <v>25</v>
      </c>
      <c r="I36" s="187">
        <f t="shared" si="14"/>
        <v>25</v>
      </c>
      <c r="J36" s="187" t="e">
        <f t="shared" ref="J36" si="15">SUM(J37:J41)</f>
        <v>#DIV/0!</v>
      </c>
      <c r="K36" s="252"/>
      <c r="L36" s="252"/>
    </row>
    <row r="37" spans="2:12" x14ac:dyDescent="0.3">
      <c r="B37" s="213"/>
      <c r="C37" s="222"/>
      <c r="D37" s="222"/>
      <c r="E37" s="207">
        <v>6412</v>
      </c>
      <c r="F37" s="251" t="s">
        <v>14</v>
      </c>
      <c r="G37" s="441">
        <v>0</v>
      </c>
      <c r="H37" s="230">
        <v>0</v>
      </c>
      <c r="I37" s="230">
        <v>0</v>
      </c>
      <c r="J37" s="328"/>
      <c r="K37" s="252"/>
      <c r="L37" s="252"/>
    </row>
    <row r="38" spans="2:12" x14ac:dyDescent="0.3">
      <c r="B38" s="213"/>
      <c r="C38" s="222"/>
      <c r="D38" s="222"/>
      <c r="E38" s="206">
        <v>6413</v>
      </c>
      <c r="F38" s="251" t="s">
        <v>17</v>
      </c>
      <c r="G38" s="334">
        <v>0</v>
      </c>
      <c r="H38" s="230">
        <f t="shared" si="5"/>
        <v>25</v>
      </c>
      <c r="I38" s="329">
        <v>25</v>
      </c>
      <c r="J38" s="187" t="e">
        <f>I38/G38*100</f>
        <v>#DIV/0!</v>
      </c>
      <c r="K38" s="252"/>
      <c r="L38" s="252"/>
    </row>
    <row r="39" spans="2:12" x14ac:dyDescent="0.3">
      <c r="B39" s="213"/>
      <c r="C39" s="222"/>
      <c r="D39" s="222"/>
      <c r="E39" s="206">
        <v>6414</v>
      </c>
      <c r="F39" s="251" t="s">
        <v>46</v>
      </c>
      <c r="G39" s="437">
        <v>0</v>
      </c>
      <c r="H39" s="230">
        <v>0</v>
      </c>
      <c r="I39" s="230">
        <v>0</v>
      </c>
      <c r="J39" s="329"/>
      <c r="K39" s="252"/>
      <c r="L39" s="252"/>
    </row>
    <row r="40" spans="2:12" x14ac:dyDescent="0.3">
      <c r="B40" s="213"/>
      <c r="C40" s="222"/>
      <c r="D40" s="222"/>
      <c r="E40" s="207">
        <v>6415</v>
      </c>
      <c r="F40" s="251" t="s">
        <v>49</v>
      </c>
      <c r="G40" s="437">
        <v>0</v>
      </c>
      <c r="H40" s="230">
        <v>0</v>
      </c>
      <c r="I40" s="230">
        <v>0</v>
      </c>
      <c r="J40" s="329"/>
      <c r="K40" s="252"/>
      <c r="L40" s="252"/>
    </row>
    <row r="41" spans="2:12" x14ac:dyDescent="0.3">
      <c r="B41" s="213"/>
      <c r="C41" s="222"/>
      <c r="D41" s="222"/>
      <c r="E41" s="207">
        <v>6416</v>
      </c>
      <c r="F41" s="253" t="s">
        <v>52</v>
      </c>
      <c r="G41" s="435">
        <v>0</v>
      </c>
      <c r="H41" s="230">
        <v>0</v>
      </c>
      <c r="I41" s="230">
        <v>0</v>
      </c>
      <c r="J41" s="329"/>
      <c r="K41" s="252"/>
      <c r="L41" s="252"/>
    </row>
    <row r="42" spans="2:12" ht="28.2" x14ac:dyDescent="0.3">
      <c r="B42" s="218"/>
      <c r="C42" s="197">
        <v>65</v>
      </c>
      <c r="D42" s="197"/>
      <c r="E42" s="261"/>
      <c r="F42" s="262" t="s">
        <v>175</v>
      </c>
      <c r="G42" s="263">
        <f t="shared" ref="G42:J42" si="16">G43</f>
        <v>0</v>
      </c>
      <c r="H42" s="263">
        <f t="shared" si="5"/>
        <v>0</v>
      </c>
      <c r="I42" s="263">
        <f t="shared" si="16"/>
        <v>0</v>
      </c>
      <c r="J42" s="263">
        <f t="shared" si="16"/>
        <v>0</v>
      </c>
      <c r="K42" s="252"/>
      <c r="L42" s="252"/>
    </row>
    <row r="43" spans="2:12" x14ac:dyDescent="0.3">
      <c r="B43" s="218"/>
      <c r="C43" s="197">
        <v>652</v>
      </c>
      <c r="D43" s="197"/>
      <c r="E43" s="261"/>
      <c r="F43" s="264" t="s">
        <v>66</v>
      </c>
      <c r="G43" s="263">
        <f t="shared" ref="G43:I43" si="17">SUM(G44:G48)</f>
        <v>0</v>
      </c>
      <c r="H43" s="263">
        <f t="shared" si="5"/>
        <v>0</v>
      </c>
      <c r="I43" s="263">
        <f t="shared" si="17"/>
        <v>0</v>
      </c>
      <c r="J43" s="263">
        <f t="shared" ref="J43" si="18">SUM(J44:J48)</f>
        <v>0</v>
      </c>
      <c r="K43" s="252"/>
      <c r="L43" s="252"/>
    </row>
    <row r="44" spans="2:12" x14ac:dyDescent="0.3">
      <c r="B44" s="213"/>
      <c r="C44" s="222"/>
      <c r="D44" s="222"/>
      <c r="E44" s="207"/>
      <c r="F44" s="251" t="s">
        <v>14</v>
      </c>
      <c r="G44" s="441">
        <v>0</v>
      </c>
      <c r="H44" s="230">
        <v>0</v>
      </c>
      <c r="I44" s="230">
        <v>0</v>
      </c>
      <c r="J44" s="329"/>
      <c r="K44" s="252"/>
      <c r="L44" s="252"/>
    </row>
    <row r="45" spans="2:12" x14ac:dyDescent="0.3">
      <c r="B45" s="213"/>
      <c r="C45" s="222"/>
      <c r="D45" s="222"/>
      <c r="E45" s="207"/>
      <c r="F45" s="251" t="s">
        <v>17</v>
      </c>
      <c r="G45" s="437">
        <v>0</v>
      </c>
      <c r="H45" s="230">
        <v>0</v>
      </c>
      <c r="I45" s="230">
        <v>0</v>
      </c>
      <c r="J45" s="329"/>
      <c r="K45" s="252"/>
      <c r="L45" s="252"/>
    </row>
    <row r="46" spans="2:12" x14ac:dyDescent="0.3">
      <c r="B46" s="213"/>
      <c r="C46" s="222"/>
      <c r="D46" s="222"/>
      <c r="E46" s="207"/>
      <c r="F46" s="251" t="s">
        <v>46</v>
      </c>
      <c r="G46" s="437">
        <v>0</v>
      </c>
      <c r="H46" s="230">
        <v>0</v>
      </c>
      <c r="I46" s="230">
        <v>0</v>
      </c>
      <c r="J46" s="329"/>
      <c r="K46" s="252"/>
      <c r="L46" s="252"/>
    </row>
    <row r="47" spans="2:12" x14ac:dyDescent="0.3">
      <c r="B47" s="213"/>
      <c r="C47" s="222"/>
      <c r="D47" s="222"/>
      <c r="E47" s="207"/>
      <c r="F47" s="251" t="s">
        <v>49</v>
      </c>
      <c r="G47" s="437">
        <v>0</v>
      </c>
      <c r="H47" s="230">
        <v>0</v>
      </c>
      <c r="I47" s="230">
        <v>0</v>
      </c>
      <c r="J47" s="329"/>
      <c r="K47" s="252"/>
      <c r="L47" s="252"/>
    </row>
    <row r="48" spans="2:12" x14ac:dyDescent="0.3">
      <c r="B48" s="213"/>
      <c r="C48" s="222"/>
      <c r="D48" s="222"/>
      <c r="E48" s="206">
        <v>6419</v>
      </c>
      <c r="F48" s="253" t="s">
        <v>52</v>
      </c>
      <c r="G48" s="435">
        <v>0</v>
      </c>
      <c r="H48" s="230">
        <v>0</v>
      </c>
      <c r="I48" s="230">
        <v>0</v>
      </c>
      <c r="J48" s="329"/>
      <c r="K48" s="252"/>
      <c r="L48" s="252"/>
    </row>
    <row r="49" spans="2:12" ht="28.2" x14ac:dyDescent="0.3">
      <c r="B49" s="243"/>
      <c r="C49" s="244">
        <v>66</v>
      </c>
      <c r="D49" s="248"/>
      <c r="E49" s="249"/>
      <c r="F49" s="256" t="s">
        <v>12</v>
      </c>
      <c r="G49" s="240">
        <f t="shared" ref="G49:I49" si="19">G50+G54</f>
        <v>19500</v>
      </c>
      <c r="H49" s="341">
        <f t="shared" si="5"/>
        <v>0</v>
      </c>
      <c r="I49" s="240">
        <f t="shared" si="19"/>
        <v>19500</v>
      </c>
      <c r="J49" s="240">
        <f t="shared" ref="J49" si="20">J50+J54</f>
        <v>100</v>
      </c>
      <c r="K49" s="252"/>
      <c r="L49" s="252"/>
    </row>
    <row r="50" spans="2:12" ht="30" customHeight="1" x14ac:dyDescent="0.3">
      <c r="B50" s="218"/>
      <c r="C50" s="201"/>
      <c r="D50" s="200">
        <v>661</v>
      </c>
      <c r="E50" s="247"/>
      <c r="F50" s="217" t="s">
        <v>26</v>
      </c>
      <c r="G50" s="332">
        <f t="shared" ref="G50:I50" si="21">SUM(G51:G53)</f>
        <v>19500</v>
      </c>
      <c r="H50" s="446">
        <f t="shared" si="5"/>
        <v>0</v>
      </c>
      <c r="I50" s="333">
        <f t="shared" si="21"/>
        <v>19500</v>
      </c>
      <c r="J50" s="333">
        <f t="shared" ref="J50" si="22">SUM(J51:J53)</f>
        <v>100</v>
      </c>
      <c r="K50" s="252"/>
      <c r="L50" s="252"/>
    </row>
    <row r="51" spans="2:12" x14ac:dyDescent="0.3">
      <c r="B51" s="213"/>
      <c r="C51" s="225"/>
      <c r="D51" s="229"/>
      <c r="E51" s="209"/>
      <c r="F51" s="251" t="s">
        <v>17</v>
      </c>
      <c r="G51" s="445">
        <v>19500</v>
      </c>
      <c r="H51" s="440">
        <f>I51-G51</f>
        <v>0</v>
      </c>
      <c r="I51" s="367">
        <v>19500</v>
      </c>
      <c r="J51" s="367">
        <f>I51/G51*100</f>
        <v>100</v>
      </c>
      <c r="K51" s="252"/>
      <c r="L51" s="252"/>
    </row>
    <row r="52" spans="2:12" x14ac:dyDescent="0.3">
      <c r="B52" s="213"/>
      <c r="C52" s="225"/>
      <c r="D52" s="229"/>
      <c r="E52" s="209"/>
      <c r="F52" s="251" t="s">
        <v>46</v>
      </c>
      <c r="G52" s="334">
        <v>0</v>
      </c>
      <c r="H52" s="230">
        <v>0</v>
      </c>
      <c r="I52" s="230">
        <v>0</v>
      </c>
      <c r="J52" s="232"/>
      <c r="K52" s="252"/>
      <c r="L52" s="252"/>
    </row>
    <row r="53" spans="2:12" x14ac:dyDescent="0.3">
      <c r="B53" s="213"/>
      <c r="C53" s="225"/>
      <c r="D53" s="229"/>
      <c r="E53" s="211">
        <v>6614</v>
      </c>
      <c r="F53" s="251" t="s">
        <v>49</v>
      </c>
      <c r="G53" s="334">
        <v>0</v>
      </c>
      <c r="H53" s="230">
        <v>0</v>
      </c>
      <c r="I53" s="230">
        <v>0</v>
      </c>
      <c r="J53" s="230"/>
      <c r="K53" s="252"/>
      <c r="L53" s="252"/>
    </row>
    <row r="54" spans="2:12" ht="33" customHeight="1" x14ac:dyDescent="0.3">
      <c r="B54" s="218"/>
      <c r="C54" s="201"/>
      <c r="D54" s="200">
        <v>663</v>
      </c>
      <c r="E54" s="247"/>
      <c r="F54" s="220" t="s">
        <v>67</v>
      </c>
      <c r="G54" s="334">
        <v>0</v>
      </c>
      <c r="H54" s="230">
        <v>0</v>
      </c>
      <c r="I54" s="230">
        <v>0</v>
      </c>
      <c r="J54" s="232"/>
      <c r="K54" s="252"/>
      <c r="L54" s="252"/>
    </row>
    <row r="55" spans="2:12" x14ac:dyDescent="0.3">
      <c r="B55" s="213"/>
      <c r="C55" s="225"/>
      <c r="D55" s="257"/>
      <c r="E55" s="209">
        <v>6631</v>
      </c>
      <c r="F55" s="253" t="s">
        <v>52</v>
      </c>
      <c r="G55" s="334">
        <v>0</v>
      </c>
      <c r="H55" s="230">
        <v>0</v>
      </c>
      <c r="I55" s="230">
        <v>0</v>
      </c>
      <c r="J55" s="230"/>
      <c r="K55" s="252"/>
      <c r="L55" s="252"/>
    </row>
    <row r="56" spans="2:12" x14ac:dyDescent="0.3">
      <c r="B56" s="213"/>
      <c r="C56" s="225"/>
      <c r="D56" s="229"/>
      <c r="E56" s="209">
        <v>6632</v>
      </c>
      <c r="F56" s="212"/>
      <c r="G56" s="339"/>
      <c r="H56" s="230">
        <v>0</v>
      </c>
      <c r="I56" s="230">
        <v>0</v>
      </c>
      <c r="J56" s="231"/>
      <c r="K56" s="252"/>
      <c r="L56" s="252"/>
    </row>
    <row r="57" spans="2:12" ht="26.4" x14ac:dyDescent="0.3">
      <c r="B57" s="243"/>
      <c r="C57" s="265">
        <v>67</v>
      </c>
      <c r="D57" s="266"/>
      <c r="E57" s="267"/>
      <c r="F57" s="268" t="s">
        <v>69</v>
      </c>
      <c r="G57" s="240">
        <f t="shared" ref="G57:J57" si="23">G58</f>
        <v>6121760</v>
      </c>
      <c r="H57" s="341">
        <f t="shared" si="5"/>
        <v>-1886591</v>
      </c>
      <c r="I57" s="240">
        <f t="shared" si="23"/>
        <v>4235169</v>
      </c>
      <c r="J57" s="240">
        <f t="shared" si="23"/>
        <v>69.182212304958043</v>
      </c>
      <c r="K57" s="252"/>
      <c r="L57" s="252"/>
    </row>
    <row r="58" spans="2:12" ht="26.4" x14ac:dyDescent="0.3">
      <c r="B58" s="218"/>
      <c r="C58" s="201"/>
      <c r="D58" s="202">
        <v>671</v>
      </c>
      <c r="E58" s="259"/>
      <c r="F58" s="260" t="s">
        <v>70</v>
      </c>
      <c r="G58" s="199">
        <f t="shared" ref="G58:I58" si="24">SUM(G59:G61)</f>
        <v>6121760</v>
      </c>
      <c r="H58" s="263">
        <f t="shared" si="5"/>
        <v>-1886591</v>
      </c>
      <c r="I58" s="199">
        <f t="shared" si="24"/>
        <v>4235169</v>
      </c>
      <c r="J58" s="199">
        <f t="shared" ref="J58" si="25">SUM(J59:J61)</f>
        <v>69.182212304958043</v>
      </c>
      <c r="K58" s="252"/>
      <c r="L58" s="252"/>
    </row>
    <row r="59" spans="2:12" x14ac:dyDescent="0.3">
      <c r="B59" s="213"/>
      <c r="C59" s="222"/>
      <c r="D59" s="229"/>
      <c r="E59" s="209">
        <v>6711</v>
      </c>
      <c r="F59" s="251" t="s">
        <v>14</v>
      </c>
      <c r="G59" s="442">
        <v>6121760</v>
      </c>
      <c r="H59" s="440">
        <f t="shared" si="5"/>
        <v>-1886591</v>
      </c>
      <c r="I59" s="335">
        <v>4235169</v>
      </c>
      <c r="J59" s="335">
        <f>I59/G59*100</f>
        <v>69.182212304958043</v>
      </c>
      <c r="K59" s="252"/>
      <c r="L59" s="252"/>
    </row>
    <row r="60" spans="2:12" x14ac:dyDescent="0.3">
      <c r="B60" s="213"/>
      <c r="C60" s="222"/>
      <c r="D60" s="229"/>
      <c r="E60" s="209">
        <v>6712</v>
      </c>
      <c r="F60" s="208"/>
      <c r="G60" s="443"/>
      <c r="H60" s="347"/>
      <c r="I60" s="335"/>
      <c r="J60" s="335"/>
      <c r="K60" s="252"/>
      <c r="L60" s="252"/>
    </row>
    <row r="61" spans="2:12" x14ac:dyDescent="0.3">
      <c r="B61" s="213"/>
      <c r="C61" s="222"/>
      <c r="D61" s="229"/>
      <c r="E61" s="209">
        <v>6714</v>
      </c>
      <c r="F61" s="208"/>
      <c r="G61" s="435"/>
      <c r="H61" s="447"/>
      <c r="I61" s="336"/>
      <c r="J61" s="336"/>
      <c r="K61" s="252"/>
      <c r="L61" s="252"/>
    </row>
    <row r="62" spans="2:12" x14ac:dyDescent="0.3">
      <c r="B62" s="243"/>
      <c r="C62" s="272">
        <v>68</v>
      </c>
      <c r="D62" s="265"/>
      <c r="E62" s="273"/>
      <c r="F62" s="268" t="s">
        <v>131</v>
      </c>
      <c r="G62" s="269">
        <f t="shared" ref="G62:J62" si="26">G63</f>
        <v>0</v>
      </c>
      <c r="H62" s="341">
        <f t="shared" si="5"/>
        <v>1000</v>
      </c>
      <c r="I62" s="269">
        <f t="shared" si="26"/>
        <v>1000</v>
      </c>
      <c r="J62" s="269" t="e">
        <f t="shared" si="26"/>
        <v>#DIV/0!</v>
      </c>
      <c r="K62" s="252"/>
      <c r="L62" s="252"/>
    </row>
    <row r="63" spans="2:12" x14ac:dyDescent="0.3">
      <c r="B63" s="218"/>
      <c r="C63" s="274"/>
      <c r="D63" s="201">
        <v>683</v>
      </c>
      <c r="E63" s="275"/>
      <c r="F63" s="260" t="s">
        <v>132</v>
      </c>
      <c r="G63" s="270">
        <f t="shared" ref="G63:I63" si="27">SUM(G64:G66)</f>
        <v>0</v>
      </c>
      <c r="H63" s="263">
        <f t="shared" si="5"/>
        <v>1000</v>
      </c>
      <c r="I63" s="270">
        <f t="shared" si="27"/>
        <v>1000</v>
      </c>
      <c r="J63" s="270" t="e">
        <f t="shared" ref="J63" si="28">SUM(J64:J66)</f>
        <v>#DIV/0!</v>
      </c>
      <c r="K63" s="252"/>
      <c r="L63" s="252"/>
    </row>
    <row r="64" spans="2:12" x14ac:dyDescent="0.3">
      <c r="B64" s="213"/>
      <c r="C64" s="226"/>
      <c r="D64" s="222"/>
      <c r="E64" s="206"/>
      <c r="F64" s="251" t="s">
        <v>17</v>
      </c>
      <c r="G64" s="456">
        <v>0</v>
      </c>
      <c r="H64" s="440">
        <f t="shared" si="5"/>
        <v>1000</v>
      </c>
      <c r="I64" s="205">
        <v>1000</v>
      </c>
      <c r="J64" s="232" t="e">
        <f>I64/G64*100</f>
        <v>#DIV/0!</v>
      </c>
      <c r="K64" s="252"/>
      <c r="L64" s="252"/>
    </row>
    <row r="65" spans="2:12" x14ac:dyDescent="0.3">
      <c r="B65" s="213"/>
      <c r="C65" s="226"/>
      <c r="D65" s="222"/>
      <c r="E65" s="206"/>
      <c r="F65" s="251" t="s">
        <v>46</v>
      </c>
      <c r="G65" s="437">
        <v>0</v>
      </c>
      <c r="H65" s="230">
        <v>0</v>
      </c>
      <c r="I65" s="230">
        <v>0</v>
      </c>
      <c r="J65" s="337"/>
      <c r="K65" s="252"/>
      <c r="L65" s="252"/>
    </row>
    <row r="66" spans="2:12" x14ac:dyDescent="0.3">
      <c r="B66" s="214"/>
      <c r="C66" s="227"/>
      <c r="D66" s="223"/>
      <c r="E66" s="215"/>
      <c r="F66" s="258" t="s">
        <v>49</v>
      </c>
      <c r="G66" s="435">
        <v>0</v>
      </c>
      <c r="H66" s="231">
        <v>0</v>
      </c>
      <c r="I66" s="231">
        <v>0</v>
      </c>
      <c r="J66" s="338"/>
      <c r="K66" s="252"/>
      <c r="L66" s="252"/>
    </row>
    <row r="67" spans="2:12" hidden="1" x14ac:dyDescent="0.3">
      <c r="B67" s="189">
        <v>7</v>
      </c>
      <c r="C67" s="190"/>
      <c r="D67" s="191"/>
      <c r="E67" s="191"/>
      <c r="F67" s="192" t="s">
        <v>18</v>
      </c>
      <c r="G67" s="193">
        <f>G68</f>
        <v>0</v>
      </c>
      <c r="H67" s="193">
        <f t="shared" ref="H67:I67" si="29">H68</f>
        <v>0</v>
      </c>
      <c r="I67" s="193">
        <f t="shared" si="29"/>
        <v>0</v>
      </c>
      <c r="J67" s="250"/>
      <c r="K67" s="252"/>
      <c r="L67" s="252"/>
    </row>
    <row r="68" spans="2:12" ht="30.75" hidden="1" customHeight="1" x14ac:dyDescent="0.3">
      <c r="B68" s="9"/>
      <c r="C68" s="9">
        <v>72</v>
      </c>
      <c r="D68" s="10"/>
      <c r="E68" s="10"/>
      <c r="F68" s="17" t="s">
        <v>19</v>
      </c>
      <c r="G68" s="110">
        <f>G69+G70+G72</f>
        <v>0</v>
      </c>
      <c r="H68" s="110">
        <f t="shared" ref="H68:I68" si="30">H69+H70+H72</f>
        <v>0</v>
      </c>
      <c r="I68" s="110">
        <f t="shared" si="30"/>
        <v>0</v>
      </c>
      <c r="J68" s="250"/>
      <c r="K68" s="252"/>
      <c r="L68" s="252"/>
    </row>
    <row r="69" spans="2:12" hidden="1" x14ac:dyDescent="0.3">
      <c r="B69" s="9"/>
      <c r="C69" s="9"/>
      <c r="D69" s="45">
        <v>721</v>
      </c>
      <c r="E69" s="45"/>
      <c r="F69" s="47" t="s">
        <v>27</v>
      </c>
      <c r="G69" s="56">
        <f>G70</f>
        <v>0</v>
      </c>
      <c r="H69" s="56">
        <f t="shared" ref="H69:I70" si="31">H70</f>
        <v>0</v>
      </c>
      <c r="I69" s="56">
        <f t="shared" si="31"/>
        <v>0</v>
      </c>
      <c r="J69" s="250"/>
      <c r="K69" s="252"/>
      <c r="L69" s="252"/>
    </row>
    <row r="70" spans="2:12" hidden="1" x14ac:dyDescent="0.3">
      <c r="B70" s="9"/>
      <c r="C70" s="9"/>
      <c r="D70" s="51">
        <v>723</v>
      </c>
      <c r="E70" s="51"/>
      <c r="F70" s="52" t="s">
        <v>133</v>
      </c>
      <c r="G70" s="56">
        <f>G71</f>
        <v>0</v>
      </c>
      <c r="H70" s="56">
        <f t="shared" si="31"/>
        <v>0</v>
      </c>
      <c r="I70" s="56">
        <f>I71</f>
        <v>0</v>
      </c>
      <c r="J70" s="250"/>
      <c r="K70" s="252"/>
      <c r="L70" s="252"/>
    </row>
    <row r="71" spans="2:12" hidden="1" x14ac:dyDescent="0.3">
      <c r="B71" s="9"/>
      <c r="C71" s="9"/>
      <c r="D71" s="51"/>
      <c r="E71" s="51">
        <v>7231</v>
      </c>
      <c r="F71" s="52" t="s">
        <v>115</v>
      </c>
      <c r="G71" s="120"/>
      <c r="H71" s="120"/>
      <c r="I71" s="120"/>
      <c r="J71" s="250"/>
      <c r="K71" s="252"/>
      <c r="L71" s="252"/>
    </row>
    <row r="72" spans="2:12" ht="26.4" hidden="1" x14ac:dyDescent="0.3">
      <c r="B72" s="9"/>
      <c r="C72" s="9"/>
      <c r="D72" s="51">
        <v>725</v>
      </c>
      <c r="E72" s="51"/>
      <c r="F72" s="52" t="s">
        <v>134</v>
      </c>
      <c r="G72" s="56">
        <f>G73</f>
        <v>0</v>
      </c>
      <c r="H72" s="56">
        <f t="shared" ref="H72" si="32">H73</f>
        <v>0</v>
      </c>
      <c r="I72" s="56">
        <f>I73</f>
        <v>0</v>
      </c>
      <c r="J72" s="250"/>
      <c r="K72" s="252"/>
      <c r="L72" s="252"/>
    </row>
    <row r="73" spans="2:12" hidden="1" x14ac:dyDescent="0.3">
      <c r="B73" s="9"/>
      <c r="C73" s="9"/>
      <c r="D73" s="51"/>
      <c r="E73" s="51">
        <v>7252</v>
      </c>
      <c r="F73" s="52" t="s">
        <v>126</v>
      </c>
      <c r="G73" s="120"/>
      <c r="H73" s="120"/>
      <c r="I73" s="120"/>
      <c r="J73" s="250"/>
      <c r="K73" s="252"/>
      <c r="L73" s="252"/>
    </row>
    <row r="74" spans="2:12" hidden="1" x14ac:dyDescent="0.3">
      <c r="B74" s="9"/>
      <c r="C74" s="9"/>
      <c r="D74" s="9"/>
      <c r="E74" s="9"/>
      <c r="F74" s="17"/>
      <c r="G74" s="120"/>
      <c r="H74" s="120"/>
      <c r="I74" s="120"/>
      <c r="J74" s="250"/>
      <c r="K74" s="252"/>
      <c r="L74" s="252"/>
    </row>
    <row r="75" spans="2:12" x14ac:dyDescent="0.3">
      <c r="B75" s="48"/>
      <c r="C75" s="48"/>
      <c r="D75" s="48"/>
      <c r="E75" s="48"/>
      <c r="F75" s="49"/>
      <c r="G75" s="50"/>
      <c r="H75" s="50"/>
      <c r="I75" s="50"/>
      <c r="J75" s="250"/>
      <c r="K75" s="251"/>
      <c r="L75" s="252"/>
    </row>
    <row r="76" spans="2:12" x14ac:dyDescent="0.3">
      <c r="B76" s="53"/>
      <c r="C76" s="53"/>
      <c r="D76" s="53"/>
      <c r="E76" s="53"/>
      <c r="F76" s="53"/>
      <c r="G76" s="53"/>
      <c r="H76" s="53"/>
      <c r="I76" s="53"/>
      <c r="J76" s="250"/>
      <c r="K76" s="251"/>
      <c r="L76" s="252"/>
    </row>
    <row r="77" spans="2:12" x14ac:dyDescent="0.3">
      <c r="B77" s="53"/>
      <c r="C77" s="53"/>
      <c r="D77" s="53"/>
      <c r="E77" s="53"/>
      <c r="F77" s="53"/>
      <c r="G77" s="53"/>
      <c r="H77" s="53"/>
      <c r="I77" s="53"/>
      <c r="J77" s="250"/>
      <c r="K77" s="251"/>
      <c r="L77" s="252"/>
    </row>
    <row r="78" spans="2:12" ht="36.75" customHeight="1" x14ac:dyDescent="0.3">
      <c r="B78" s="503" t="s">
        <v>7</v>
      </c>
      <c r="C78" s="504"/>
      <c r="D78" s="504"/>
      <c r="E78" s="504"/>
      <c r="F78" s="505"/>
      <c r="G78" s="23" t="s">
        <v>195</v>
      </c>
      <c r="H78" s="23" t="s">
        <v>178</v>
      </c>
      <c r="I78" s="23" t="s">
        <v>194</v>
      </c>
      <c r="J78" s="23" t="s">
        <v>180</v>
      </c>
      <c r="K78" s="251"/>
      <c r="L78" s="252"/>
    </row>
    <row r="79" spans="2:12" x14ac:dyDescent="0.3">
      <c r="B79" s="497">
        <v>1</v>
      </c>
      <c r="C79" s="498"/>
      <c r="D79" s="498"/>
      <c r="E79" s="498"/>
      <c r="F79" s="498"/>
      <c r="G79" s="319">
        <v>2</v>
      </c>
      <c r="H79" s="319">
        <v>3</v>
      </c>
      <c r="I79" s="319">
        <v>4</v>
      </c>
      <c r="J79" s="319">
        <v>5</v>
      </c>
      <c r="K79" s="253"/>
      <c r="L79" s="252"/>
    </row>
    <row r="80" spans="2:12" x14ac:dyDescent="0.3">
      <c r="B80" s="320"/>
      <c r="C80" s="320"/>
      <c r="D80" s="320"/>
      <c r="E80" s="320"/>
      <c r="F80" s="183" t="s">
        <v>33</v>
      </c>
      <c r="G80" s="321">
        <f t="shared" ref="G80:I80" si="33">G81+G106</f>
        <v>6138260</v>
      </c>
      <c r="H80" s="321">
        <f t="shared" si="33"/>
        <v>-1866591</v>
      </c>
      <c r="I80" s="321">
        <f t="shared" si="33"/>
        <v>4271669</v>
      </c>
      <c r="J80" s="321">
        <f>I80/G80*100</f>
        <v>69.590877545102359</v>
      </c>
      <c r="K80" s="252"/>
      <c r="L80" s="252"/>
    </row>
    <row r="81" spans="2:13" x14ac:dyDescent="0.3">
      <c r="B81" s="304">
        <v>3</v>
      </c>
      <c r="C81" s="305"/>
      <c r="D81" s="306"/>
      <c r="E81" s="305"/>
      <c r="F81" s="304" t="s">
        <v>4</v>
      </c>
      <c r="G81" s="307">
        <f t="shared" ref="G81:I81" si="34">G82+G85+G92+G99</f>
        <v>3760760</v>
      </c>
      <c r="H81" s="307">
        <f t="shared" si="34"/>
        <v>-85500</v>
      </c>
      <c r="I81" s="307">
        <f t="shared" si="34"/>
        <v>3675260</v>
      </c>
      <c r="J81" s="307">
        <f>I81/G81*100</f>
        <v>97.726523362299105</v>
      </c>
      <c r="L81" s="252"/>
      <c r="M81" s="58"/>
    </row>
    <row r="82" spans="2:13" x14ac:dyDescent="0.3">
      <c r="B82" s="235"/>
      <c r="C82" s="236">
        <v>31</v>
      </c>
      <c r="D82" s="302"/>
      <c r="E82" s="236"/>
      <c r="F82" s="235" t="s">
        <v>5</v>
      </c>
      <c r="G82" s="240">
        <f t="shared" ref="G82:I82" si="35">G83+G84</f>
        <v>2776640</v>
      </c>
      <c r="H82" s="240">
        <f t="shared" si="35"/>
        <v>-60000</v>
      </c>
      <c r="I82" s="240">
        <f t="shared" si="35"/>
        <v>2716640</v>
      </c>
      <c r="J82" s="239">
        <f>I82/G82*100</f>
        <v>97.839114901463645</v>
      </c>
      <c r="L82" s="252"/>
    </row>
    <row r="83" spans="2:13" x14ac:dyDescent="0.3">
      <c r="B83" s="276"/>
      <c r="C83" s="286"/>
      <c r="D83" s="287"/>
      <c r="E83" s="277"/>
      <c r="F83" s="278" t="s">
        <v>14</v>
      </c>
      <c r="G83" s="367">
        <v>2776640</v>
      </c>
      <c r="H83" s="367">
        <f>I83-G83</f>
        <v>-60000</v>
      </c>
      <c r="I83" s="445">
        <v>2716640</v>
      </c>
      <c r="J83" s="453">
        <f>I83/G83*100</f>
        <v>97.839114901463645</v>
      </c>
      <c r="L83" s="252"/>
    </row>
    <row r="84" spans="2:13" x14ac:dyDescent="0.3">
      <c r="B84" s="214"/>
      <c r="C84" s="223"/>
      <c r="D84" s="223"/>
      <c r="E84" s="215">
        <v>3111</v>
      </c>
      <c r="F84" s="258"/>
      <c r="G84" s="299"/>
      <c r="H84" s="279"/>
      <c r="I84" s="452"/>
      <c r="J84" s="231"/>
      <c r="L84" s="252"/>
    </row>
    <row r="85" spans="2:13" x14ac:dyDescent="0.3">
      <c r="B85" s="303"/>
      <c r="C85" s="265">
        <v>32</v>
      </c>
      <c r="D85" s="266"/>
      <c r="E85" s="267"/>
      <c r="F85" s="273" t="s">
        <v>9</v>
      </c>
      <c r="G85" s="240">
        <f t="shared" ref="G85:I85" si="36">SUM(G86:G91)</f>
        <v>981120</v>
      </c>
      <c r="H85" s="240">
        <f t="shared" si="36"/>
        <v>-25000</v>
      </c>
      <c r="I85" s="240">
        <f t="shared" si="36"/>
        <v>956120</v>
      </c>
      <c r="J85" s="240">
        <f>I85/G85*100</f>
        <v>97.451891715590349</v>
      </c>
      <c r="K85" s="252"/>
      <c r="L85" s="252"/>
    </row>
    <row r="86" spans="2:13" x14ac:dyDescent="0.3">
      <c r="B86" s="213"/>
      <c r="C86" s="222"/>
      <c r="D86" s="225"/>
      <c r="E86" s="210"/>
      <c r="F86" s="251" t="s">
        <v>14</v>
      </c>
      <c r="G86" s="367">
        <v>964620</v>
      </c>
      <c r="H86" s="328">
        <f>I86-G86</f>
        <v>-25000</v>
      </c>
      <c r="I86" s="234">
        <v>939620</v>
      </c>
      <c r="J86" s="234">
        <f>I86/G86*100</f>
        <v>97.408305861375467</v>
      </c>
      <c r="K86" s="252"/>
      <c r="L86" s="252"/>
    </row>
    <row r="87" spans="2:13" x14ac:dyDescent="0.3">
      <c r="B87" s="213"/>
      <c r="C87" s="225"/>
      <c r="D87" s="222"/>
      <c r="E87" s="206">
        <v>3211</v>
      </c>
      <c r="F87" s="251" t="s">
        <v>17</v>
      </c>
      <c r="G87" s="234">
        <v>16500</v>
      </c>
      <c r="H87" s="328">
        <f t="shared" ref="H87:H91" si="37">I87-G87</f>
        <v>0</v>
      </c>
      <c r="I87" s="298">
        <v>16500</v>
      </c>
      <c r="J87" s="234">
        <f>I87/G87*100</f>
        <v>100</v>
      </c>
      <c r="K87" s="252"/>
      <c r="L87" s="252"/>
    </row>
    <row r="88" spans="2:13" x14ac:dyDescent="0.3">
      <c r="B88" s="213"/>
      <c r="C88" s="225"/>
      <c r="D88" s="222"/>
      <c r="E88" s="206"/>
      <c r="F88" s="204" t="s">
        <v>45</v>
      </c>
      <c r="G88" s="234">
        <v>0</v>
      </c>
      <c r="H88" s="328">
        <v>0</v>
      </c>
      <c r="I88" s="298">
        <v>0</v>
      </c>
      <c r="J88" s="234"/>
      <c r="K88" s="252"/>
      <c r="L88" s="252"/>
    </row>
    <row r="89" spans="2:13" ht="18" customHeight="1" x14ac:dyDescent="0.3">
      <c r="B89" s="213"/>
      <c r="C89" s="225"/>
      <c r="D89" s="229"/>
      <c r="E89" s="206">
        <v>3212</v>
      </c>
      <c r="F89" s="251" t="s">
        <v>46</v>
      </c>
      <c r="G89" s="437">
        <v>0</v>
      </c>
      <c r="H89" s="328">
        <f t="shared" si="37"/>
        <v>0</v>
      </c>
      <c r="I89" s="298">
        <v>0</v>
      </c>
      <c r="J89" s="232"/>
      <c r="K89" s="252"/>
      <c r="L89" s="252"/>
    </row>
    <row r="90" spans="2:13" ht="15" customHeight="1" x14ac:dyDescent="0.3">
      <c r="B90" s="213"/>
      <c r="C90" s="225"/>
      <c r="D90" s="229"/>
      <c r="E90" s="206">
        <v>3213</v>
      </c>
      <c r="F90" s="251" t="s">
        <v>49</v>
      </c>
      <c r="G90" s="437">
        <v>0</v>
      </c>
      <c r="H90" s="328">
        <f t="shared" si="37"/>
        <v>0</v>
      </c>
      <c r="I90" s="298">
        <v>0</v>
      </c>
      <c r="J90" s="232"/>
      <c r="K90" s="252"/>
      <c r="L90" s="252"/>
    </row>
    <row r="91" spans="2:13" x14ac:dyDescent="0.3">
      <c r="B91" s="214"/>
      <c r="C91" s="288"/>
      <c r="D91" s="293"/>
      <c r="E91" s="215">
        <v>3214</v>
      </c>
      <c r="F91" s="254" t="s">
        <v>52</v>
      </c>
      <c r="G91" s="435">
        <v>0</v>
      </c>
      <c r="H91" s="328">
        <f t="shared" si="37"/>
        <v>0</v>
      </c>
      <c r="I91" s="299">
        <v>0</v>
      </c>
      <c r="J91" s="329"/>
      <c r="K91" s="252"/>
      <c r="L91" s="252"/>
    </row>
    <row r="92" spans="2:13" x14ac:dyDescent="0.3">
      <c r="B92" s="303"/>
      <c r="C92" s="265">
        <v>34</v>
      </c>
      <c r="D92" s="266"/>
      <c r="E92" s="273"/>
      <c r="F92" s="308" t="s">
        <v>102</v>
      </c>
      <c r="G92" s="240">
        <f t="shared" ref="G92:I92" si="38">SUM(G93:G98)</f>
        <v>3000</v>
      </c>
      <c r="H92" s="240">
        <f>SUM(H93:H98)</f>
        <v>-500</v>
      </c>
      <c r="I92" s="240">
        <f t="shared" si="38"/>
        <v>2500</v>
      </c>
      <c r="J92" s="366">
        <f>I92/G92*100</f>
        <v>83.333333333333343</v>
      </c>
      <c r="K92" s="252"/>
      <c r="L92" s="252"/>
    </row>
    <row r="93" spans="2:13" x14ac:dyDescent="0.3">
      <c r="B93" s="213"/>
      <c r="C93" s="225"/>
      <c r="D93" s="225"/>
      <c r="E93" s="210"/>
      <c r="F93" s="251" t="s">
        <v>14</v>
      </c>
      <c r="G93" s="367">
        <v>3000</v>
      </c>
      <c r="H93" s="328">
        <f>I93-G93</f>
        <v>-500</v>
      </c>
      <c r="I93" s="327">
        <v>2500</v>
      </c>
      <c r="J93" s="440">
        <f>I93/G93*100</f>
        <v>83.333333333333343</v>
      </c>
      <c r="K93" s="252"/>
      <c r="L93" s="252"/>
    </row>
    <row r="94" spans="2:13" x14ac:dyDescent="0.3">
      <c r="B94" s="213"/>
      <c r="C94" s="225"/>
      <c r="D94" s="229"/>
      <c r="E94" s="206">
        <v>3427</v>
      </c>
      <c r="F94" s="251" t="s">
        <v>17</v>
      </c>
      <c r="G94" s="437">
        <v>0</v>
      </c>
      <c r="H94" s="328">
        <f t="shared" ref="H94:H105" si="39">I94-G94</f>
        <v>0</v>
      </c>
      <c r="I94" s="448">
        <v>0</v>
      </c>
      <c r="J94" s="233"/>
      <c r="K94" s="252"/>
      <c r="L94" s="252"/>
    </row>
    <row r="95" spans="2:13" x14ac:dyDescent="0.3">
      <c r="B95" s="213"/>
      <c r="C95" s="225"/>
      <c r="D95" s="229"/>
      <c r="E95" s="206"/>
      <c r="F95" s="204" t="s">
        <v>45</v>
      </c>
      <c r="G95" s="437">
        <v>0</v>
      </c>
      <c r="H95" s="328">
        <f t="shared" si="39"/>
        <v>0</v>
      </c>
      <c r="I95" s="448">
        <v>0</v>
      </c>
      <c r="J95" s="233"/>
      <c r="K95" s="252"/>
      <c r="L95" s="252"/>
    </row>
    <row r="96" spans="2:13" x14ac:dyDescent="0.3">
      <c r="B96" s="213"/>
      <c r="C96" s="225"/>
      <c r="D96" s="225"/>
      <c r="E96" s="210"/>
      <c r="F96" s="251" t="s">
        <v>46</v>
      </c>
      <c r="G96" s="437">
        <v>0</v>
      </c>
      <c r="H96" s="328">
        <f t="shared" si="39"/>
        <v>0</v>
      </c>
      <c r="I96" s="327">
        <v>0</v>
      </c>
      <c r="J96" s="233"/>
      <c r="K96" s="252"/>
      <c r="L96" s="252"/>
    </row>
    <row r="97" spans="1:12" x14ac:dyDescent="0.3">
      <c r="B97" s="213"/>
      <c r="C97" s="225"/>
      <c r="D97" s="229"/>
      <c r="E97" s="206">
        <v>3431</v>
      </c>
      <c r="F97" s="251" t="s">
        <v>49</v>
      </c>
      <c r="G97" s="437">
        <v>0</v>
      </c>
      <c r="H97" s="328">
        <f t="shared" si="39"/>
        <v>0</v>
      </c>
      <c r="I97" s="448">
        <v>0</v>
      </c>
      <c r="J97" s="233"/>
      <c r="K97" s="252"/>
      <c r="L97" s="252"/>
    </row>
    <row r="98" spans="1:12" x14ac:dyDescent="0.3">
      <c r="B98" s="214"/>
      <c r="C98" s="288"/>
      <c r="D98" s="293"/>
      <c r="E98" s="215">
        <v>3433</v>
      </c>
      <c r="F98" s="254" t="s">
        <v>52</v>
      </c>
      <c r="G98" s="435">
        <v>0</v>
      </c>
      <c r="H98" s="328">
        <f t="shared" si="39"/>
        <v>0</v>
      </c>
      <c r="I98" s="449">
        <v>0</v>
      </c>
      <c r="J98" s="450"/>
      <c r="K98" s="252"/>
      <c r="L98" s="252"/>
    </row>
    <row r="99" spans="1:12" x14ac:dyDescent="0.3">
      <c r="B99" s="303"/>
      <c r="C99" s="309">
        <v>38</v>
      </c>
      <c r="D99" s="310"/>
      <c r="E99" s="311"/>
      <c r="F99" s="312" t="s">
        <v>123</v>
      </c>
      <c r="G99" s="436">
        <f t="shared" ref="G99:J99" si="40">SUM(G100:G105)</f>
        <v>0</v>
      </c>
      <c r="H99" s="240">
        <f t="shared" si="40"/>
        <v>0</v>
      </c>
      <c r="I99" s="240">
        <f t="shared" si="40"/>
        <v>0</v>
      </c>
      <c r="J99" s="240">
        <f t="shared" si="40"/>
        <v>0</v>
      </c>
      <c r="K99" s="252"/>
      <c r="L99" s="252"/>
    </row>
    <row r="100" spans="1:12" x14ac:dyDescent="0.3">
      <c r="B100" s="213"/>
      <c r="C100" s="289"/>
      <c r="D100" s="294"/>
      <c r="E100" s="271"/>
      <c r="F100" s="251" t="s">
        <v>14</v>
      </c>
      <c r="G100" s="441">
        <v>0</v>
      </c>
      <c r="H100" s="328">
        <f t="shared" si="39"/>
        <v>0</v>
      </c>
      <c r="I100" s="234">
        <v>0</v>
      </c>
      <c r="J100" s="230"/>
      <c r="K100" s="252"/>
      <c r="L100" s="252"/>
    </row>
    <row r="101" spans="1:12" x14ac:dyDescent="0.3">
      <c r="B101" s="213"/>
      <c r="C101" s="289"/>
      <c r="D101" s="294"/>
      <c r="E101" s="271"/>
      <c r="F101" s="251" t="s">
        <v>17</v>
      </c>
      <c r="G101" s="437">
        <v>0</v>
      </c>
      <c r="H101" s="328">
        <f t="shared" si="39"/>
        <v>0</v>
      </c>
      <c r="I101" s="234">
        <v>0</v>
      </c>
      <c r="J101" s="232"/>
      <c r="K101" s="252"/>
      <c r="L101" s="252"/>
    </row>
    <row r="102" spans="1:12" x14ac:dyDescent="0.3">
      <c r="B102" s="213"/>
      <c r="C102" s="289"/>
      <c r="D102" s="294"/>
      <c r="E102" s="271"/>
      <c r="F102" s="365" t="s">
        <v>45</v>
      </c>
      <c r="G102" s="234">
        <v>0</v>
      </c>
      <c r="H102" s="328">
        <f t="shared" ref="H102" si="41">I102-G102</f>
        <v>0</v>
      </c>
      <c r="I102" s="234">
        <v>0</v>
      </c>
      <c r="J102" s="234"/>
      <c r="K102" s="252"/>
      <c r="L102" s="252"/>
    </row>
    <row r="103" spans="1:12" x14ac:dyDescent="0.3">
      <c r="B103" s="213"/>
      <c r="C103" s="289"/>
      <c r="D103" s="294"/>
      <c r="E103" s="271"/>
      <c r="F103" s="251" t="s">
        <v>46</v>
      </c>
      <c r="G103" s="437">
        <v>0</v>
      </c>
      <c r="H103" s="328">
        <f t="shared" si="39"/>
        <v>0</v>
      </c>
      <c r="I103" s="230">
        <v>0</v>
      </c>
      <c r="J103" s="329"/>
      <c r="K103" s="252"/>
      <c r="L103" s="252"/>
    </row>
    <row r="104" spans="1:12" x14ac:dyDescent="0.3">
      <c r="B104" s="213"/>
      <c r="C104" s="289"/>
      <c r="D104" s="295"/>
      <c r="E104" s="271"/>
      <c r="F104" s="251" t="s">
        <v>49</v>
      </c>
      <c r="G104" s="437">
        <v>0</v>
      </c>
      <c r="H104" s="328">
        <f t="shared" si="39"/>
        <v>0</v>
      </c>
      <c r="I104" s="234">
        <v>0</v>
      </c>
      <c r="J104" s="329"/>
      <c r="K104" s="252"/>
      <c r="L104" s="252"/>
    </row>
    <row r="105" spans="1:12" x14ac:dyDescent="0.3">
      <c r="A105" s="188"/>
      <c r="B105" s="214"/>
      <c r="C105" s="290"/>
      <c r="D105" s="296"/>
      <c r="E105" s="282">
        <v>3811</v>
      </c>
      <c r="F105" s="254" t="s">
        <v>52</v>
      </c>
      <c r="G105" s="435">
        <v>0</v>
      </c>
      <c r="H105" s="328">
        <f t="shared" si="39"/>
        <v>0</v>
      </c>
      <c r="I105" s="297">
        <v>0</v>
      </c>
      <c r="J105" s="329"/>
      <c r="K105" s="252"/>
      <c r="L105" s="252"/>
    </row>
    <row r="106" spans="1:12" x14ac:dyDescent="0.3">
      <c r="B106" s="315">
        <v>4</v>
      </c>
      <c r="C106" s="316"/>
      <c r="D106" s="316"/>
      <c r="E106" s="317"/>
      <c r="F106" s="318" t="s">
        <v>6</v>
      </c>
      <c r="G106" s="307">
        <f t="shared" ref="G106:I106" si="42">G107+G113</f>
        <v>2377500</v>
      </c>
      <c r="H106" s="307">
        <f t="shared" si="42"/>
        <v>-1781091</v>
      </c>
      <c r="I106" s="307">
        <f t="shared" si="42"/>
        <v>596409</v>
      </c>
      <c r="J106" s="307">
        <f>I106/G106*100</f>
        <v>25.085552050473186</v>
      </c>
      <c r="K106" s="252"/>
      <c r="L106" s="252"/>
    </row>
    <row r="107" spans="1:12" ht="17.399999999999999" customHeight="1" x14ac:dyDescent="0.3">
      <c r="B107" s="314"/>
      <c r="C107" s="236">
        <v>42</v>
      </c>
      <c r="D107" s="236"/>
      <c r="E107" s="237"/>
      <c r="F107" s="313" t="s">
        <v>106</v>
      </c>
      <c r="G107" s="240">
        <f t="shared" ref="G107:I107" si="43">SUM(G108:G112)</f>
        <v>177500</v>
      </c>
      <c r="H107" s="240">
        <f t="shared" si="43"/>
        <v>20000</v>
      </c>
      <c r="I107" s="240">
        <f t="shared" si="43"/>
        <v>197500</v>
      </c>
      <c r="J107" s="240">
        <f>I107/G107*100</f>
        <v>111.26760563380283</v>
      </c>
      <c r="K107" s="252"/>
      <c r="L107" s="252"/>
    </row>
    <row r="108" spans="1:12" x14ac:dyDescent="0.3">
      <c r="B108" s="283"/>
      <c r="C108" s="291"/>
      <c r="D108" s="287"/>
      <c r="E108" s="277"/>
      <c r="F108" s="278" t="s">
        <v>14</v>
      </c>
      <c r="G108" s="367">
        <v>177500</v>
      </c>
      <c r="H108" s="434">
        <f>I108-G108</f>
        <v>0</v>
      </c>
      <c r="I108" s="367">
        <v>177500</v>
      </c>
      <c r="J108" s="234">
        <f>I108/G108*100</f>
        <v>100</v>
      </c>
      <c r="K108" s="252"/>
      <c r="L108" s="252"/>
    </row>
    <row r="109" spans="1:12" x14ac:dyDescent="0.3">
      <c r="B109" s="284"/>
      <c r="C109" s="228"/>
      <c r="D109" s="222"/>
      <c r="E109" s="206">
        <v>4221</v>
      </c>
      <c r="F109" s="251" t="s">
        <v>17</v>
      </c>
      <c r="G109" s="234">
        <v>0</v>
      </c>
      <c r="H109" s="328">
        <f>I109-G109</f>
        <v>20000</v>
      </c>
      <c r="I109" s="234">
        <v>20000</v>
      </c>
      <c r="J109" s="187" t="e">
        <f>I109/G109*100</f>
        <v>#DIV/0!</v>
      </c>
      <c r="K109" s="252"/>
      <c r="L109" s="252"/>
    </row>
    <row r="110" spans="1:12" x14ac:dyDescent="0.3">
      <c r="B110" s="284"/>
      <c r="C110" s="228"/>
      <c r="D110" s="222"/>
      <c r="E110" s="206">
        <v>4222</v>
      </c>
      <c r="F110" s="251" t="s">
        <v>46</v>
      </c>
      <c r="G110" s="437">
        <v>0</v>
      </c>
      <c r="H110" s="328">
        <f t="shared" ref="H110:H112" si="44">I110-G110</f>
        <v>0</v>
      </c>
      <c r="I110" s="300">
        <v>0</v>
      </c>
      <c r="J110" s="328"/>
      <c r="K110" s="252"/>
      <c r="L110" s="252"/>
    </row>
    <row r="111" spans="1:12" x14ac:dyDescent="0.3">
      <c r="B111" s="284"/>
      <c r="C111" s="228"/>
      <c r="D111" s="222"/>
      <c r="E111" s="206">
        <v>4223</v>
      </c>
      <c r="F111" s="251" t="s">
        <v>49</v>
      </c>
      <c r="G111" s="437">
        <v>0</v>
      </c>
      <c r="H111" s="328">
        <f t="shared" si="44"/>
        <v>0</v>
      </c>
      <c r="I111" s="300">
        <v>0</v>
      </c>
      <c r="J111" s="329"/>
      <c r="K111" s="252"/>
      <c r="L111" s="252"/>
    </row>
    <row r="112" spans="1:12" x14ac:dyDescent="0.3">
      <c r="B112" s="285"/>
      <c r="C112" s="292"/>
      <c r="D112" s="223"/>
      <c r="E112" s="215">
        <v>4224</v>
      </c>
      <c r="F112" s="254" t="s">
        <v>52</v>
      </c>
      <c r="G112" s="435">
        <v>0</v>
      </c>
      <c r="H112" s="328">
        <f t="shared" si="44"/>
        <v>0</v>
      </c>
      <c r="I112" s="301">
        <v>0</v>
      </c>
      <c r="J112" s="329"/>
      <c r="K112" s="252"/>
      <c r="L112" s="252"/>
    </row>
    <row r="113" spans="2:12" x14ac:dyDescent="0.3">
      <c r="B113" s="314"/>
      <c r="C113" s="236">
        <v>45</v>
      </c>
      <c r="D113" s="244"/>
      <c r="E113" s="245"/>
      <c r="F113" s="273" t="s">
        <v>116</v>
      </c>
      <c r="G113" s="240">
        <f t="shared" ref="G113:I113" si="45">SUM(G114:G118)</f>
        <v>2200000</v>
      </c>
      <c r="H113" s="444">
        <f t="shared" si="45"/>
        <v>-1801091</v>
      </c>
      <c r="I113" s="240">
        <f t="shared" si="45"/>
        <v>398909</v>
      </c>
      <c r="J113" s="326">
        <f>I113/G113*100</f>
        <v>18.13222727272727</v>
      </c>
      <c r="K113" s="252"/>
      <c r="L113" s="252"/>
    </row>
    <row r="114" spans="2:12" x14ac:dyDescent="0.3">
      <c r="B114" s="284"/>
      <c r="C114" s="228"/>
      <c r="D114" s="225"/>
      <c r="E114" s="210"/>
      <c r="F114" s="251" t="s">
        <v>14</v>
      </c>
      <c r="G114" s="234">
        <v>2200000</v>
      </c>
      <c r="H114" s="367">
        <f>I114-G114</f>
        <v>-1801091</v>
      </c>
      <c r="I114" s="368">
        <v>398909</v>
      </c>
      <c r="J114" s="440">
        <f>I114/G114*100</f>
        <v>18.13222727272727</v>
      </c>
      <c r="K114" s="252"/>
      <c r="L114" s="252"/>
    </row>
    <row r="115" spans="2:12" x14ac:dyDescent="0.3">
      <c r="B115" s="284"/>
      <c r="C115" s="228"/>
      <c r="D115" s="222"/>
      <c r="E115" s="206">
        <v>4511</v>
      </c>
      <c r="F115" s="251" t="s">
        <v>17</v>
      </c>
      <c r="G115" s="437">
        <v>0</v>
      </c>
      <c r="H115" s="328">
        <f t="shared" ref="H115:H118" si="46">I115-G115</f>
        <v>0</v>
      </c>
      <c r="I115" s="451">
        <v>0</v>
      </c>
      <c r="J115" s="230"/>
      <c r="K115" s="252"/>
      <c r="L115" s="252"/>
    </row>
    <row r="116" spans="2:12" x14ac:dyDescent="0.3">
      <c r="B116" s="284"/>
      <c r="C116" s="228"/>
      <c r="D116" s="225"/>
      <c r="E116" s="210"/>
      <c r="F116" s="251" t="s">
        <v>46</v>
      </c>
      <c r="G116" s="437">
        <v>0</v>
      </c>
      <c r="H116" s="328">
        <f t="shared" si="46"/>
        <v>0</v>
      </c>
      <c r="I116" s="368">
        <v>0</v>
      </c>
      <c r="J116" s="347"/>
      <c r="K116" s="252"/>
      <c r="L116" s="252"/>
    </row>
    <row r="117" spans="2:12" x14ac:dyDescent="0.3">
      <c r="B117" s="284"/>
      <c r="C117" s="228"/>
      <c r="D117" s="222"/>
      <c r="E117" s="206">
        <v>4521</v>
      </c>
      <c r="F117" s="251" t="s">
        <v>49</v>
      </c>
      <c r="G117" s="437">
        <v>0</v>
      </c>
      <c r="H117" s="328">
        <f t="shared" si="46"/>
        <v>0</v>
      </c>
      <c r="I117" s="451">
        <v>0</v>
      </c>
      <c r="J117" s="230"/>
      <c r="K117" s="252"/>
      <c r="L117" s="252"/>
    </row>
    <row r="118" spans="2:12" x14ac:dyDescent="0.3">
      <c r="B118" s="285"/>
      <c r="C118" s="292"/>
      <c r="D118" s="288"/>
      <c r="E118" s="281"/>
      <c r="F118" s="254" t="s">
        <v>52</v>
      </c>
      <c r="G118" s="435">
        <v>0</v>
      </c>
      <c r="H118" s="299">
        <f t="shared" si="46"/>
        <v>0</v>
      </c>
      <c r="I118" s="280">
        <v>0</v>
      </c>
      <c r="J118" s="231"/>
      <c r="K118" s="252"/>
      <c r="L118" s="252"/>
    </row>
    <row r="119" spans="2:12" x14ac:dyDescent="0.3">
      <c r="B119" s="250"/>
      <c r="C119" s="250"/>
      <c r="D119" s="250"/>
      <c r="E119" s="250"/>
      <c r="F119" s="250"/>
      <c r="G119" s="250"/>
      <c r="H119" s="250"/>
      <c r="I119" s="250"/>
      <c r="J119" s="331"/>
      <c r="K119" s="250"/>
      <c r="L119" s="250"/>
    </row>
    <row r="120" spans="2:12" x14ac:dyDescent="0.3">
      <c r="B120" s="250"/>
      <c r="C120" s="250"/>
      <c r="D120" s="250"/>
      <c r="E120" s="250"/>
      <c r="F120" s="250"/>
      <c r="G120" s="250"/>
      <c r="H120" s="250"/>
      <c r="I120" s="250"/>
      <c r="J120" s="205"/>
      <c r="K120" s="250"/>
      <c r="L120" s="250"/>
    </row>
    <row r="121" spans="2:12" x14ac:dyDescent="0.3">
      <c r="B121" s="250"/>
      <c r="C121" s="250"/>
      <c r="D121" s="250"/>
      <c r="E121" s="250"/>
      <c r="F121" s="250"/>
      <c r="G121" s="250"/>
      <c r="H121" s="250"/>
      <c r="I121" s="250" t="s">
        <v>185</v>
      </c>
      <c r="J121" s="250"/>
    </row>
    <row r="122" spans="2:12" x14ac:dyDescent="0.3">
      <c r="B122" s="250"/>
      <c r="C122" s="250"/>
      <c r="D122" s="250"/>
      <c r="E122" s="250"/>
      <c r="F122" s="250"/>
      <c r="G122" s="250"/>
      <c r="H122" s="250"/>
      <c r="I122" s="250"/>
      <c r="J122" s="250"/>
    </row>
    <row r="123" spans="2:12" x14ac:dyDescent="0.3">
      <c r="B123" s="250"/>
      <c r="C123" s="250"/>
      <c r="D123" s="250"/>
      <c r="E123" s="250"/>
      <c r="F123" s="250"/>
      <c r="G123" s="250"/>
      <c r="H123" s="250"/>
      <c r="I123" s="250" t="s">
        <v>186</v>
      </c>
      <c r="J123" s="250"/>
    </row>
    <row r="124" spans="2:12" x14ac:dyDescent="0.3">
      <c r="B124" s="250"/>
      <c r="C124" s="250"/>
      <c r="D124" s="250"/>
      <c r="E124" s="250"/>
      <c r="F124" s="250"/>
      <c r="G124" s="250"/>
      <c r="H124" s="250"/>
      <c r="I124" s="250"/>
      <c r="J124" s="250"/>
    </row>
    <row r="125" spans="2:12" x14ac:dyDescent="0.3">
      <c r="B125" s="250"/>
      <c r="C125" s="250"/>
      <c r="D125" s="250"/>
      <c r="E125" s="250"/>
      <c r="F125" s="250"/>
      <c r="G125" s="250"/>
      <c r="H125" s="250"/>
      <c r="I125" s="250"/>
      <c r="J125" s="250"/>
    </row>
    <row r="126" spans="2:12" x14ac:dyDescent="0.3">
      <c r="B126" s="250"/>
      <c r="C126" s="250"/>
      <c r="D126" s="250"/>
      <c r="E126" s="250"/>
      <c r="F126" s="250"/>
      <c r="G126" s="250"/>
      <c r="H126" s="250"/>
      <c r="I126" s="250"/>
      <c r="J126" s="250"/>
    </row>
    <row r="127" spans="2:12" x14ac:dyDescent="0.3">
      <c r="B127" s="250"/>
      <c r="C127" s="250"/>
      <c r="D127" s="250"/>
      <c r="E127" s="250"/>
      <c r="F127" s="250"/>
      <c r="G127" s="250"/>
      <c r="H127" s="250"/>
      <c r="I127" s="250"/>
      <c r="J127" s="250"/>
    </row>
    <row r="128" spans="2:12" x14ac:dyDescent="0.3">
      <c r="B128" s="250"/>
      <c r="C128" s="250"/>
      <c r="D128" s="250"/>
      <c r="E128" s="250"/>
      <c r="F128" s="250"/>
      <c r="G128" s="250"/>
      <c r="H128" s="250"/>
      <c r="I128" s="250"/>
      <c r="J128" s="250"/>
    </row>
    <row r="129" spans="2:10" x14ac:dyDescent="0.3">
      <c r="B129" s="250"/>
      <c r="C129" s="250"/>
      <c r="D129" s="250"/>
      <c r="E129" s="250"/>
      <c r="F129" s="250"/>
      <c r="G129" s="250"/>
      <c r="H129" s="250"/>
      <c r="I129" s="250"/>
      <c r="J129" s="250"/>
    </row>
    <row r="130" spans="2:10" x14ac:dyDescent="0.3">
      <c r="B130" s="250"/>
      <c r="C130" s="250"/>
      <c r="D130" s="250"/>
      <c r="E130" s="250"/>
      <c r="F130" s="250"/>
      <c r="G130" s="250"/>
      <c r="H130" s="250"/>
      <c r="I130" s="250"/>
      <c r="J130" s="250"/>
    </row>
    <row r="131" spans="2:10" x14ac:dyDescent="0.3">
      <c r="B131" s="250"/>
      <c r="C131" s="250"/>
      <c r="D131" s="250"/>
      <c r="E131" s="250"/>
      <c r="F131" s="250"/>
      <c r="G131" s="250"/>
      <c r="H131" s="250"/>
      <c r="I131" s="250"/>
      <c r="J131" s="250"/>
    </row>
    <row r="132" spans="2:10" x14ac:dyDescent="0.3">
      <c r="B132" s="250"/>
      <c r="C132" s="250"/>
      <c r="D132" s="250"/>
      <c r="E132" s="250"/>
      <c r="F132" s="250"/>
      <c r="G132" s="250"/>
      <c r="H132" s="250"/>
      <c r="I132" s="250"/>
      <c r="J132" s="250"/>
    </row>
    <row r="133" spans="2:10" x14ac:dyDescent="0.3">
      <c r="B133" s="250"/>
      <c r="C133" s="250"/>
      <c r="D133" s="250"/>
      <c r="E133" s="250"/>
      <c r="F133" s="250"/>
      <c r="G133" s="250"/>
      <c r="H133" s="250"/>
      <c r="I133" s="250"/>
      <c r="J133" s="250"/>
    </row>
    <row r="134" spans="2:10" x14ac:dyDescent="0.3">
      <c r="B134" s="250"/>
      <c r="C134" s="250"/>
      <c r="D134" s="250"/>
      <c r="E134" s="250"/>
      <c r="F134" s="250"/>
      <c r="G134" s="250"/>
      <c r="H134" s="250"/>
      <c r="I134" s="250"/>
      <c r="J134" s="250"/>
    </row>
    <row r="135" spans="2:10" x14ac:dyDescent="0.3">
      <c r="B135" s="250"/>
      <c r="C135" s="250"/>
      <c r="D135" s="250"/>
      <c r="E135" s="250"/>
      <c r="F135" s="250"/>
      <c r="G135" s="250"/>
      <c r="H135" s="250"/>
      <c r="I135" s="250"/>
      <c r="J135" s="250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95 F88" name="Range1_4"/>
  </protectedRanges>
  <mergeCells count="8">
    <mergeCell ref="A1:B1"/>
    <mergeCell ref="C1:F1"/>
    <mergeCell ref="B79:F79"/>
    <mergeCell ref="B2:I2"/>
    <mergeCell ref="B4:I4"/>
    <mergeCell ref="B6:I6"/>
    <mergeCell ref="B9:F9"/>
    <mergeCell ref="B78:F78"/>
  </mergeCells>
  <pageMargins left="0.70866141732283472" right="0.70866141732283472" top="0.74803149606299213" bottom="0.74803149606299213" header="0.31496062992125984" footer="0.31496062992125984"/>
  <pageSetup paperSize="9" scale="39" fitToWidth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06" t="s">
        <v>138</v>
      </c>
      <c r="C1" s="107">
        <v>11</v>
      </c>
      <c r="D1" s="107">
        <v>31</v>
      </c>
      <c r="E1" s="107">
        <v>43</v>
      </c>
      <c r="F1" s="107">
        <v>52</v>
      </c>
      <c r="G1" s="107">
        <v>41</v>
      </c>
      <c r="H1" s="76"/>
      <c r="I1" s="76">
        <v>7.5345000000000004</v>
      </c>
      <c r="J1" t="s">
        <v>137</v>
      </c>
    </row>
    <row r="2" spans="1:13" ht="18" customHeight="1" x14ac:dyDescent="0.3">
      <c r="B2" s="115" t="s">
        <v>143</v>
      </c>
      <c r="C2" s="116">
        <f>C4/$I$1</f>
        <v>39156139.007233389</v>
      </c>
      <c r="D2" s="116">
        <f t="shared" ref="D2:G2" si="0">D4/$I$1</f>
        <v>2243814.9578605085</v>
      </c>
      <c r="E2" s="116">
        <f t="shared" si="0"/>
        <v>31926.768863229143</v>
      </c>
      <c r="F2" s="116">
        <f t="shared" si="0"/>
        <v>599718.06224699714</v>
      </c>
      <c r="G2" s="116">
        <f t="shared" si="0"/>
        <v>357115.2737407923</v>
      </c>
      <c r="H2" s="117"/>
      <c r="I2" s="118">
        <f>SUM(C2:G2)</f>
        <v>42388714.069944918</v>
      </c>
      <c r="J2" s="109"/>
    </row>
    <row r="3" spans="1:13" x14ac:dyDescent="0.3">
      <c r="A3" s="64">
        <v>10915</v>
      </c>
      <c r="B3" s="114" t="s">
        <v>135</v>
      </c>
      <c r="C3" s="75" t="s">
        <v>139</v>
      </c>
      <c r="D3" s="75" t="s">
        <v>139</v>
      </c>
      <c r="E3" s="75" t="s">
        <v>139</v>
      </c>
      <c r="F3" s="75" t="s">
        <v>139</v>
      </c>
      <c r="G3" s="75" t="s">
        <v>139</v>
      </c>
      <c r="H3" s="91" t="s">
        <v>129</v>
      </c>
      <c r="I3" s="91" t="s">
        <v>136</v>
      </c>
    </row>
    <row r="4" spans="1:13" ht="22.2" customHeight="1" x14ac:dyDescent="0.3">
      <c r="A4" s="108" t="s">
        <v>144</v>
      </c>
      <c r="B4" s="62" t="s">
        <v>117</v>
      </c>
      <c r="C4" s="73">
        <f>C5+C59</f>
        <v>295021929.34999996</v>
      </c>
      <c r="D4" s="73">
        <f t="shared" ref="D4:I4" si="1">D5+D59</f>
        <v>16906023.800000001</v>
      </c>
      <c r="E4" s="73">
        <f t="shared" si="1"/>
        <v>240552.24</v>
      </c>
      <c r="F4" s="73">
        <f t="shared" si="1"/>
        <v>4518575.74</v>
      </c>
      <c r="G4" s="73">
        <f t="shared" si="1"/>
        <v>2690685.03</v>
      </c>
      <c r="H4" s="73">
        <f t="shared" si="1"/>
        <v>319377766.15999997</v>
      </c>
      <c r="I4" s="111">
        <f t="shared" si="1"/>
        <v>42388714.069944918</v>
      </c>
      <c r="J4" s="95">
        <f>J5+J59</f>
        <v>42388712.107186876</v>
      </c>
      <c r="K4" s="94"/>
      <c r="L4" s="58"/>
      <c r="M4" s="58"/>
    </row>
    <row r="5" spans="1:13" x14ac:dyDescent="0.3">
      <c r="A5" s="71">
        <v>11</v>
      </c>
      <c r="B5" s="72" t="s">
        <v>118</v>
      </c>
      <c r="C5" s="73">
        <f>C6+C10+C12+C15+C19+C26+C36+C38+C45+C47+C49+C55+C57</f>
        <v>295021929.34999996</v>
      </c>
      <c r="D5" s="73">
        <f>D6+D10+D12+D15+D19+D26+D36+D38+D45+D47+D49+D55+D57</f>
        <v>16906023.800000001</v>
      </c>
      <c r="E5" s="73">
        <f t="shared" ref="E5:J5" si="2">E6+E10+E12+E15+E19+E26+E36+E38+E45+E47+E49+E55+E57</f>
        <v>240552.24</v>
      </c>
      <c r="F5" s="73">
        <f t="shared" si="2"/>
        <v>4518575.74</v>
      </c>
      <c r="G5" s="73">
        <f t="shared" si="2"/>
        <v>0</v>
      </c>
      <c r="H5" s="73">
        <f t="shared" si="2"/>
        <v>316687081.13</v>
      </c>
      <c r="I5" s="111">
        <f t="shared" si="2"/>
        <v>42031598.796204127</v>
      </c>
      <c r="J5" s="95">
        <f t="shared" si="2"/>
        <v>42031596.827186875</v>
      </c>
    </row>
    <row r="6" spans="1:13" x14ac:dyDescent="0.3">
      <c r="A6" s="71">
        <v>311</v>
      </c>
      <c r="B6" s="72" t="s">
        <v>28</v>
      </c>
      <c r="C6" s="73">
        <f t="shared" ref="C6:H6" si="3">SUM(C7:C9)</f>
        <v>169260628.97999999</v>
      </c>
      <c r="D6" s="77">
        <f t="shared" si="3"/>
        <v>0</v>
      </c>
      <c r="E6" s="77">
        <f t="shared" si="3"/>
        <v>0</v>
      </c>
      <c r="F6" s="77">
        <f t="shared" si="3"/>
        <v>0</v>
      </c>
      <c r="G6" s="77">
        <f t="shared" si="3"/>
        <v>0</v>
      </c>
      <c r="H6" s="73">
        <f t="shared" si="3"/>
        <v>169260628.97999999</v>
      </c>
      <c r="I6" s="111">
        <f>SUM(I7:I9)</f>
        <v>22464746.032251641</v>
      </c>
      <c r="J6" s="95">
        <f>SUM(J7:J9)</f>
        <v>22464746.034654588</v>
      </c>
      <c r="L6" s="58"/>
    </row>
    <row r="7" spans="1:13" x14ac:dyDescent="0.3">
      <c r="A7" s="65">
        <v>3111</v>
      </c>
      <c r="B7" s="63" t="s">
        <v>29</v>
      </c>
      <c r="C7" s="122">
        <f>SUM([1]bols:zagreb!C7)</f>
        <v>159894856.18000001</v>
      </c>
      <c r="D7" s="78"/>
      <c r="E7" s="78"/>
      <c r="F7" s="78"/>
      <c r="G7" s="78"/>
      <c r="H7" s="67">
        <f>SUM(C7:G7)</f>
        <v>159894856.18000001</v>
      </c>
      <c r="I7" s="93">
        <f>H7/$I$1</f>
        <v>21221694.363262326</v>
      </c>
      <c r="J7" s="122">
        <f>SUM([1]bols:zagreb!J7)</f>
        <v>21221694.369984072</v>
      </c>
      <c r="L7" s="58"/>
    </row>
    <row r="8" spans="1:13" x14ac:dyDescent="0.3">
      <c r="A8" s="65">
        <v>3113</v>
      </c>
      <c r="B8" s="63" t="s">
        <v>71</v>
      </c>
      <c r="C8" s="122">
        <f>SUM([1]bols:zagreb!C8)</f>
        <v>9171464.1600000001</v>
      </c>
      <c r="D8" s="78"/>
      <c r="E8" s="78"/>
      <c r="F8" s="78"/>
      <c r="G8" s="78"/>
      <c r="H8" s="67">
        <f>SUM(C8:F8)</f>
        <v>9171464.1600000001</v>
      </c>
      <c r="I8" s="93">
        <f t="shared" ref="I8:I58" si="4">H8/$I$1</f>
        <v>1217262.4805892892</v>
      </c>
      <c r="J8" s="122">
        <f>SUM([1]bols:zagreb!J8)</f>
        <v>1217262.5046705157</v>
      </c>
      <c r="L8" s="58"/>
    </row>
    <row r="9" spans="1:13" x14ac:dyDescent="0.3">
      <c r="A9" s="65">
        <v>3114</v>
      </c>
      <c r="B9" s="63" t="s">
        <v>119</v>
      </c>
      <c r="C9" s="122">
        <f>SUM([1]bols:zagreb!C9)</f>
        <v>194308.64</v>
      </c>
      <c r="D9" s="78"/>
      <c r="E9" s="78"/>
      <c r="F9" s="78"/>
      <c r="G9" s="78"/>
      <c r="H9" s="67">
        <f>SUM(C9:G9)</f>
        <v>194308.64</v>
      </c>
      <c r="I9" s="93">
        <f t="shared" si="4"/>
        <v>25789.188400026545</v>
      </c>
      <c r="J9" s="122">
        <f>SUM([1]bols:zagreb!J9)</f>
        <v>25789.160000000003</v>
      </c>
      <c r="L9" s="58"/>
    </row>
    <row r="10" spans="1:13" x14ac:dyDescent="0.3">
      <c r="A10" s="71">
        <v>312</v>
      </c>
      <c r="B10" s="72" t="s">
        <v>72</v>
      </c>
      <c r="C10" s="73">
        <f t="shared" ref="C10:J10" si="5">C11</f>
        <v>9160905.0099999998</v>
      </c>
      <c r="D10" s="77">
        <f t="shared" si="5"/>
        <v>0</v>
      </c>
      <c r="E10" s="77">
        <f t="shared" si="5"/>
        <v>0</v>
      </c>
      <c r="F10" s="77">
        <f t="shared" si="5"/>
        <v>0</v>
      </c>
      <c r="G10" s="77">
        <f t="shared" si="5"/>
        <v>0</v>
      </c>
      <c r="H10" s="73">
        <f t="shared" si="5"/>
        <v>9160905.0099999998</v>
      </c>
      <c r="I10" s="111">
        <f t="shared" si="5"/>
        <v>1215861.0405468179</v>
      </c>
      <c r="J10" s="95">
        <f t="shared" si="5"/>
        <v>1215861.0320452584</v>
      </c>
      <c r="L10" s="58"/>
    </row>
    <row r="11" spans="1:13" x14ac:dyDescent="0.3">
      <c r="A11" s="65">
        <v>3121</v>
      </c>
      <c r="B11" s="63" t="s">
        <v>72</v>
      </c>
      <c r="C11" s="122">
        <f>SUM([1]bols:zagreb!C11)</f>
        <v>9160905.0099999998</v>
      </c>
      <c r="D11" s="78"/>
      <c r="E11" s="78"/>
      <c r="F11" s="78"/>
      <c r="G11" s="78"/>
      <c r="H11" s="67">
        <f>SUM(C11:G11)</f>
        <v>9160905.0099999998</v>
      </c>
      <c r="I11" s="93">
        <f t="shared" si="4"/>
        <v>1215861.0405468179</v>
      </c>
      <c r="J11" s="122">
        <f>SUM([1]bols:zagreb!J11)</f>
        <v>1215861.0320452584</v>
      </c>
      <c r="L11" s="58"/>
    </row>
    <row r="12" spans="1:13" x14ac:dyDescent="0.3">
      <c r="A12" s="71">
        <v>313</v>
      </c>
      <c r="B12" s="72" t="s">
        <v>73</v>
      </c>
      <c r="C12" s="73">
        <f t="shared" ref="C12:J12" si="6">C13+C14</f>
        <v>45735042.140000001</v>
      </c>
      <c r="D12" s="77">
        <f t="shared" si="6"/>
        <v>0</v>
      </c>
      <c r="E12" s="77">
        <f t="shared" si="6"/>
        <v>0</v>
      </c>
      <c r="F12" s="77">
        <f t="shared" si="6"/>
        <v>0</v>
      </c>
      <c r="G12" s="77">
        <f t="shared" si="6"/>
        <v>0</v>
      </c>
      <c r="H12" s="73">
        <f t="shared" si="6"/>
        <v>45735042.140000001</v>
      </c>
      <c r="I12" s="111">
        <f t="shared" si="6"/>
        <v>6070083.2357820682</v>
      </c>
      <c r="J12" s="95">
        <f t="shared" si="6"/>
        <v>6070081.2358690016</v>
      </c>
      <c r="L12" s="58"/>
    </row>
    <row r="13" spans="1:13" x14ac:dyDescent="0.3">
      <c r="A13" s="65">
        <v>3131</v>
      </c>
      <c r="B13" s="63" t="s">
        <v>74</v>
      </c>
      <c r="C13" s="122">
        <f>SUM([1]bols:zagreb!C13)</f>
        <v>18567041.159999996</v>
      </c>
      <c r="D13" s="78"/>
      <c r="E13" s="78"/>
      <c r="F13" s="78"/>
      <c r="G13" s="78"/>
      <c r="H13" s="67">
        <f>SUM(C13:G13)</f>
        <v>18567041.159999996</v>
      </c>
      <c r="I13" s="93">
        <f t="shared" si="4"/>
        <v>2464269.8467051554</v>
      </c>
      <c r="J13" s="122">
        <f>SUM([1]bols:zagreb!J13)</f>
        <v>2464269.8513577543</v>
      </c>
      <c r="L13" s="58"/>
    </row>
    <row r="14" spans="1:13" x14ac:dyDescent="0.3">
      <c r="A14" s="65">
        <v>3132</v>
      </c>
      <c r="B14" s="63" t="s">
        <v>75</v>
      </c>
      <c r="C14" s="122">
        <f>SUM([1]bols:zagreb!C14)</f>
        <v>27168000.98</v>
      </c>
      <c r="D14" s="78"/>
      <c r="E14" s="78"/>
      <c r="F14" s="78"/>
      <c r="G14" s="78"/>
      <c r="H14" s="67">
        <f>SUM(C14:G14)</f>
        <v>27168000.98</v>
      </c>
      <c r="I14" s="93">
        <f t="shared" si="4"/>
        <v>3605813.3890769128</v>
      </c>
      <c r="J14" s="122">
        <f>SUM([1]bols:zagreb!J14)</f>
        <v>3605811.3845112473</v>
      </c>
      <c r="L14" s="58"/>
    </row>
    <row r="15" spans="1:13" x14ac:dyDescent="0.3">
      <c r="A15" s="71">
        <v>321</v>
      </c>
      <c r="B15" s="72" t="s">
        <v>30</v>
      </c>
      <c r="C15" s="73">
        <f t="shared" ref="C15:J15" si="7">SUM(C16:C18)</f>
        <v>8755593.7699999996</v>
      </c>
      <c r="D15" s="73">
        <f t="shared" si="7"/>
        <v>28971.480000000003</v>
      </c>
      <c r="E15" s="77">
        <f t="shared" si="7"/>
        <v>0</v>
      </c>
      <c r="F15" s="82">
        <f t="shared" si="7"/>
        <v>0</v>
      </c>
      <c r="G15" s="82">
        <f t="shared" si="7"/>
        <v>0</v>
      </c>
      <c r="H15" s="73">
        <f t="shared" si="7"/>
        <v>8784565.25</v>
      </c>
      <c r="I15" s="111">
        <f t="shared" si="7"/>
        <v>1165912.1706815313</v>
      </c>
      <c r="J15" s="95">
        <f t="shared" si="7"/>
        <v>1165912.1834813189</v>
      </c>
      <c r="L15" s="58"/>
    </row>
    <row r="16" spans="1:13" x14ac:dyDescent="0.3">
      <c r="A16" s="65">
        <v>3211</v>
      </c>
      <c r="B16" s="63" t="s">
        <v>31</v>
      </c>
      <c r="C16" s="122">
        <f>SUM([1]bols:zagreb!C16)</f>
        <v>227753.84</v>
      </c>
      <c r="D16" s="122">
        <f>SUM([1]bols:zagreb!D16)</f>
        <v>14436.480000000001</v>
      </c>
      <c r="E16" s="78"/>
      <c r="F16" s="79"/>
      <c r="G16" s="79"/>
      <c r="H16" s="67">
        <f>SUM(C16:G16)</f>
        <v>242190.32</v>
      </c>
      <c r="I16" s="93">
        <f t="shared" si="4"/>
        <v>32144.179441236975</v>
      </c>
      <c r="J16" s="122">
        <f>SUM([1]bols:zagreb!J16)</f>
        <v>32144.184667861166</v>
      </c>
    </row>
    <row r="17" spans="1:14" x14ac:dyDescent="0.3">
      <c r="A17" s="65">
        <v>3212</v>
      </c>
      <c r="B17" s="63" t="s">
        <v>76</v>
      </c>
      <c r="C17" s="122">
        <f>SUM([1]bols:zagreb!C17)</f>
        <v>8476330.2300000004</v>
      </c>
      <c r="D17" s="79"/>
      <c r="E17" s="79"/>
      <c r="F17" s="79"/>
      <c r="G17" s="79"/>
      <c r="H17" s="67">
        <f>SUM(C17:G17)</f>
        <v>8476330.2300000004</v>
      </c>
      <c r="I17" s="93">
        <f t="shared" si="4"/>
        <v>1125002.3531753931</v>
      </c>
      <c r="J17" s="122">
        <f>SUM([1]bols:zagreb!J17)</f>
        <v>1125002.3358265311</v>
      </c>
    </row>
    <row r="18" spans="1:14" x14ac:dyDescent="0.3">
      <c r="A18" s="65">
        <v>3213</v>
      </c>
      <c r="B18" s="63" t="s">
        <v>77</v>
      </c>
      <c r="C18" s="122">
        <f>SUM([1]bols:zagreb!C18)</f>
        <v>51509.7</v>
      </c>
      <c r="D18" s="122">
        <f>SUM([1]bols:zagreb!D18)</f>
        <v>14535</v>
      </c>
      <c r="E18" s="78"/>
      <c r="F18" s="79"/>
      <c r="G18" s="79"/>
      <c r="H18" s="67">
        <f>SUM(C18:G18)</f>
        <v>66044.7</v>
      </c>
      <c r="I18" s="93">
        <f t="shared" si="4"/>
        <v>8765.6380649014518</v>
      </c>
      <c r="J18" s="122">
        <f>SUM([1]bols:zagreb!J18)</f>
        <v>8765.6629869268036</v>
      </c>
    </row>
    <row r="19" spans="1:14" x14ac:dyDescent="0.3">
      <c r="A19" s="71">
        <v>322</v>
      </c>
      <c r="B19" s="72" t="s">
        <v>78</v>
      </c>
      <c r="C19" s="73">
        <f t="shared" ref="C19:J19" si="8">SUM(C20:C25)</f>
        <v>46104687.860000007</v>
      </c>
      <c r="D19" s="73">
        <f t="shared" si="8"/>
        <v>9570974.0399999991</v>
      </c>
      <c r="E19" s="73">
        <f t="shared" si="8"/>
        <v>195370.48</v>
      </c>
      <c r="F19" s="73">
        <f t="shared" si="8"/>
        <v>1938213.87</v>
      </c>
      <c r="G19" s="73">
        <f t="shared" si="8"/>
        <v>0</v>
      </c>
      <c r="H19" s="73">
        <f>SUM(H20:H25)</f>
        <v>57809246.249999993</v>
      </c>
      <c r="I19" s="111">
        <f t="shared" si="8"/>
        <v>7672605.5146326898</v>
      </c>
      <c r="J19" s="95">
        <f t="shared" si="8"/>
        <v>7672605.4597664103</v>
      </c>
      <c r="N19" s="94"/>
    </row>
    <row r="20" spans="1:14" x14ac:dyDescent="0.3">
      <c r="A20" s="65">
        <v>3221</v>
      </c>
      <c r="B20" s="63" t="s">
        <v>79</v>
      </c>
      <c r="C20" s="122">
        <f>SUM([1]bols:zagreb!C20)</f>
        <v>2215917.1899999995</v>
      </c>
      <c r="D20" s="122">
        <f>SUM([1]bols:zagreb!D20)</f>
        <v>372944.05000000005</v>
      </c>
      <c r="E20" s="79"/>
      <c r="F20" s="79"/>
      <c r="G20" s="79"/>
      <c r="H20" s="67">
        <f>SUM(C20:G20)</f>
        <v>2588861.2399999993</v>
      </c>
      <c r="I20" s="93">
        <f t="shared" si="4"/>
        <v>343600.93436857115</v>
      </c>
      <c r="J20" s="122">
        <f>SUM([1]bols:zagreb!J20)</f>
        <v>343600.92603225168</v>
      </c>
    </row>
    <row r="21" spans="1:14" x14ac:dyDescent="0.3">
      <c r="A21" s="65">
        <v>3222</v>
      </c>
      <c r="B21" s="63" t="s">
        <v>80</v>
      </c>
      <c r="C21" s="122">
        <f>SUM([1]bols:zagreb!C21)</f>
        <v>17857318.470000003</v>
      </c>
      <c r="D21" s="122">
        <f>SUM([1]bols:zagreb!D21)</f>
        <v>6338135.6699999999</v>
      </c>
      <c r="E21" s="122">
        <f>SUM([1]bols:zagreb!E21)</f>
        <v>190557.98</v>
      </c>
      <c r="F21" s="122">
        <f>SUM([1]bols:zagreb!F21)</f>
        <v>1135288.5</v>
      </c>
      <c r="G21" s="122">
        <f>SUM([1]bols:zagreb!G21)</f>
        <v>0</v>
      </c>
      <c r="H21" s="67">
        <f t="shared" ref="H21:H24" si="9">SUM(C21:G21)</f>
        <v>25521300.620000001</v>
      </c>
      <c r="I21" s="93">
        <f t="shared" si="4"/>
        <v>3387258.692680337</v>
      </c>
      <c r="J21" s="122">
        <f>SUM([1]bols:zagreb!J21)</f>
        <v>3387258.6783190663</v>
      </c>
    </row>
    <row r="22" spans="1:14" x14ac:dyDescent="0.3">
      <c r="A22" s="65">
        <v>3223</v>
      </c>
      <c r="B22" s="63" t="s">
        <v>81</v>
      </c>
      <c r="C22" s="122">
        <f>SUM([1]bols:zagreb!C22)</f>
        <v>24373060.569999997</v>
      </c>
      <c r="D22" s="122">
        <f>SUM([1]bols:zagreb!D22)</f>
        <v>2013917.92</v>
      </c>
      <c r="E22" s="122">
        <f>SUM([1]bols:zagreb!E22)</f>
        <v>0</v>
      </c>
      <c r="F22" s="122">
        <f>SUM([1]bols:zagreb!F22)</f>
        <v>41784.21</v>
      </c>
      <c r="G22" s="122">
        <f>SUM([1]bols:zagreb!G22)</f>
        <v>0</v>
      </c>
      <c r="H22" s="67">
        <f t="shared" si="9"/>
        <v>26428762.699999996</v>
      </c>
      <c r="I22" s="93">
        <f t="shared" si="4"/>
        <v>3507699.6084677144</v>
      </c>
      <c r="J22" s="122">
        <f>SUM([1]bols:zagreb!J22)</f>
        <v>3507699.5952591421</v>
      </c>
    </row>
    <row r="23" spans="1:14" x14ac:dyDescent="0.3">
      <c r="A23" s="65">
        <v>3224</v>
      </c>
      <c r="B23" s="63" t="s">
        <v>82</v>
      </c>
      <c r="C23" s="122">
        <f>SUM([1]bols:zagreb!C23)</f>
        <v>1090759.0300000003</v>
      </c>
      <c r="D23" s="122">
        <f>SUM([1]bols:zagreb!D23)</f>
        <v>559860.03</v>
      </c>
      <c r="E23" s="122">
        <f>SUM([1]bols:zagreb!E23)</f>
        <v>4812.5</v>
      </c>
      <c r="F23" s="122">
        <f>SUM([1]bols:zagreb!F23)</f>
        <v>761141.16</v>
      </c>
      <c r="G23" s="122">
        <f>SUM([1]bols:zagreb!G23)</f>
        <v>0</v>
      </c>
      <c r="H23" s="67">
        <f t="shared" si="9"/>
        <v>2416572.7200000002</v>
      </c>
      <c r="I23" s="93">
        <f t="shared" si="4"/>
        <v>320734.31813657179</v>
      </c>
      <c r="J23" s="122">
        <f>SUM([1]bols:zagreb!J23)</f>
        <v>320734.29911938414</v>
      </c>
    </row>
    <row r="24" spans="1:14" x14ac:dyDescent="0.3">
      <c r="A24" s="65">
        <v>3225</v>
      </c>
      <c r="B24" s="63" t="s">
        <v>83</v>
      </c>
      <c r="C24" s="122">
        <f>SUM([1]bols:zagreb!C24)</f>
        <v>333640.06000000006</v>
      </c>
      <c r="D24" s="122">
        <f>SUM([1]bols:zagreb!D24)</f>
        <v>191295.35</v>
      </c>
      <c r="E24" s="79"/>
      <c r="F24" s="79"/>
      <c r="G24" s="79"/>
      <c r="H24" s="67">
        <f t="shared" si="9"/>
        <v>524935.41</v>
      </c>
      <c r="I24" s="93">
        <f t="shared" si="4"/>
        <v>69670.901851483184</v>
      </c>
      <c r="J24" s="122">
        <f>SUM([1]bols:zagreb!J24)</f>
        <v>69670.882160063702</v>
      </c>
    </row>
    <row r="25" spans="1:14" x14ac:dyDescent="0.3">
      <c r="A25" s="65">
        <v>3227</v>
      </c>
      <c r="B25" s="63" t="s">
        <v>84</v>
      </c>
      <c r="C25" s="122">
        <f>SUM([1]bols:zagreb!C25)</f>
        <v>233992.54</v>
      </c>
      <c r="D25" s="122">
        <f>SUM([1]bols:zagreb!D25)</f>
        <v>94821.01999999999</v>
      </c>
      <c r="E25" s="79"/>
      <c r="F25" s="79"/>
      <c r="G25" s="79"/>
      <c r="H25" s="67">
        <f>SUM(C25:G25)</f>
        <v>328813.56</v>
      </c>
      <c r="I25" s="93">
        <f t="shared" si="4"/>
        <v>43641.059128011148</v>
      </c>
      <c r="J25" s="122">
        <f>SUM([1]bols:zagreb!J25)</f>
        <v>43641.078876501429</v>
      </c>
    </row>
    <row r="26" spans="1:14" x14ac:dyDescent="0.3">
      <c r="A26" s="71">
        <v>323</v>
      </c>
      <c r="B26" s="72" t="s">
        <v>85</v>
      </c>
      <c r="C26" s="73">
        <f t="shared" ref="C26:G26" si="10">SUM(C27:C35)</f>
        <v>12933386.619999999</v>
      </c>
      <c r="D26" s="73">
        <f t="shared" si="10"/>
        <v>1365560.92</v>
      </c>
      <c r="E26" s="73">
        <f t="shared" si="10"/>
        <v>45181.759999999995</v>
      </c>
      <c r="F26" s="73">
        <f t="shared" si="10"/>
        <v>2580361.87</v>
      </c>
      <c r="G26" s="73">
        <f t="shared" si="10"/>
        <v>0</v>
      </c>
      <c r="H26" s="73">
        <f>SUM(H27:H35)</f>
        <v>16924491.169999998</v>
      </c>
      <c r="I26" s="111">
        <f>SUM(I27:I35)</f>
        <v>2246265.9990709401</v>
      </c>
      <c r="J26" s="95">
        <f>SUM(J27:J35)</f>
        <v>2246266.0085015595</v>
      </c>
    </row>
    <row r="27" spans="1:14" x14ac:dyDescent="0.3">
      <c r="A27" s="65">
        <v>3231</v>
      </c>
      <c r="B27" s="63" t="s">
        <v>86</v>
      </c>
      <c r="C27" s="122">
        <f>SUM([1]bols:zagreb!C27)</f>
        <v>555690.18000000005</v>
      </c>
      <c r="D27" s="122">
        <f>SUM([1]bols:zagreb!D27)</f>
        <v>97153.37000000001</v>
      </c>
      <c r="E27" s="79"/>
      <c r="F27" s="79"/>
      <c r="G27" s="79"/>
      <c r="H27" s="67">
        <f>SUM(C27:G27)</f>
        <v>652843.55000000005</v>
      </c>
      <c r="I27" s="93">
        <f t="shared" si="4"/>
        <v>86647.229411374341</v>
      </c>
      <c r="J27" s="122">
        <f>SUM([1]bols:zagreb!J27)</f>
        <v>86647.222165372616</v>
      </c>
    </row>
    <row r="28" spans="1:14" x14ac:dyDescent="0.3">
      <c r="A28" s="65">
        <v>3232</v>
      </c>
      <c r="B28" s="63" t="s">
        <v>87</v>
      </c>
      <c r="C28" s="122">
        <f>SUM([1]bols:zagreb!C28)</f>
        <v>1573470.7800000003</v>
      </c>
      <c r="D28" s="122">
        <f>SUM([1]bols:zagreb!D28)</f>
        <v>359376.70999999996</v>
      </c>
      <c r="E28" s="79"/>
      <c r="F28" s="122">
        <f>SUM([1]bols:zagreb!F28)</f>
        <v>7355</v>
      </c>
      <c r="G28" s="79"/>
      <c r="H28" s="67">
        <f t="shared" ref="H28:H35" si="11">SUM(C28:G28)</f>
        <v>1940202.4900000002</v>
      </c>
      <c r="I28" s="93">
        <f t="shared" si="4"/>
        <v>257509.12336585045</v>
      </c>
      <c r="J28" s="122">
        <f>SUM([1]bols:zagreb!J28)</f>
        <v>257509.13528568586</v>
      </c>
    </row>
    <row r="29" spans="1:14" x14ac:dyDescent="0.3">
      <c r="A29" s="65">
        <v>3233</v>
      </c>
      <c r="B29" s="63" t="s">
        <v>88</v>
      </c>
      <c r="C29" s="122">
        <f>SUM([1]bols:zagreb!C29)</f>
        <v>197104.21999999997</v>
      </c>
      <c r="D29" s="122">
        <f>SUM([1]bols:zagreb!D29)</f>
        <v>23419.200000000001</v>
      </c>
      <c r="E29" s="79"/>
      <c r="F29" s="79"/>
      <c r="G29" s="79"/>
      <c r="H29" s="67">
        <f t="shared" si="11"/>
        <v>220523.41999999998</v>
      </c>
      <c r="I29" s="93">
        <f t="shared" si="4"/>
        <v>29268.48762359811</v>
      </c>
      <c r="J29" s="122">
        <f>SUM([1]bols:zagreb!J29)</f>
        <v>29268.478429889172</v>
      </c>
    </row>
    <row r="30" spans="1:14" x14ac:dyDescent="0.3">
      <c r="A30" s="65">
        <v>3234</v>
      </c>
      <c r="B30" s="63" t="s">
        <v>89</v>
      </c>
      <c r="C30" s="122">
        <f>SUM([1]bols:zagreb!C30)</f>
        <v>6668991.0099999998</v>
      </c>
      <c r="D30" s="122">
        <f>SUM([1]bols:zagreb!D30)</f>
        <v>416468.72000000003</v>
      </c>
      <c r="E30" s="79"/>
      <c r="F30" s="79"/>
      <c r="G30" s="79"/>
      <c r="H30" s="67">
        <f t="shared" si="11"/>
        <v>7085459.7299999995</v>
      </c>
      <c r="I30" s="93">
        <f t="shared" si="4"/>
        <v>940402.11427433789</v>
      </c>
      <c r="J30" s="122">
        <f>SUM([1]bols:zagreb!J30)</f>
        <v>940402.12136173598</v>
      </c>
    </row>
    <row r="31" spans="1:14" x14ac:dyDescent="0.3">
      <c r="A31" s="65">
        <v>3235</v>
      </c>
      <c r="B31" s="63" t="s">
        <v>90</v>
      </c>
      <c r="C31" s="122">
        <f>SUM([1]bols:zagreb!C31)</f>
        <v>71496.26999999999</v>
      </c>
      <c r="D31" s="79"/>
      <c r="E31" s="79"/>
      <c r="F31" s="79"/>
      <c r="G31" s="79"/>
      <c r="H31" s="67">
        <f t="shared" si="11"/>
        <v>71496.26999999999</v>
      </c>
      <c r="I31" s="93">
        <f t="shared" si="4"/>
        <v>9489.1857455703739</v>
      </c>
      <c r="J31" s="122">
        <f>SUM([1]bols:zagreb!J31)</f>
        <v>9489.1876109894474</v>
      </c>
    </row>
    <row r="32" spans="1:14" x14ac:dyDescent="0.3">
      <c r="A32" s="65">
        <v>3236</v>
      </c>
      <c r="B32" s="63" t="s">
        <v>91</v>
      </c>
      <c r="C32" s="122">
        <f>SUM([1]bols:zagreb!C32)</f>
        <v>924715.01000000013</v>
      </c>
      <c r="D32" s="122">
        <f>SUM([1]bols:zagreb!D32)</f>
        <v>56642.35</v>
      </c>
      <c r="E32" s="79"/>
      <c r="F32" s="79"/>
      <c r="G32" s="79"/>
      <c r="H32" s="67">
        <f t="shared" si="11"/>
        <v>981357.3600000001</v>
      </c>
      <c r="I32" s="93">
        <f t="shared" si="4"/>
        <v>130248.50487756322</v>
      </c>
      <c r="J32" s="122">
        <f>SUM([1]bols:zagreb!J32)</f>
        <v>130248.5031282766</v>
      </c>
    </row>
    <row r="33" spans="1:13" x14ac:dyDescent="0.3">
      <c r="A33" s="65">
        <v>3237</v>
      </c>
      <c r="B33" s="63" t="s">
        <v>92</v>
      </c>
      <c r="C33" s="122">
        <f>SUM([1]bols:zagreb!C33)</f>
        <v>1164426.1900000002</v>
      </c>
      <c r="D33" s="122">
        <f>SUM([1]bols:zagreb!D33)</f>
        <v>265211.36000000004</v>
      </c>
      <c r="E33" s="79"/>
      <c r="F33" s="79"/>
      <c r="G33" s="79"/>
      <c r="H33" s="67">
        <f t="shared" si="11"/>
        <v>1429637.5500000003</v>
      </c>
      <c r="I33" s="93">
        <f t="shared" si="4"/>
        <v>189745.5106510054</v>
      </c>
      <c r="J33" s="122">
        <f>SUM([1]bols:zagreb!J33)</f>
        <v>189745.50679739862</v>
      </c>
    </row>
    <row r="34" spans="1:13" x14ac:dyDescent="0.3">
      <c r="A34" s="65">
        <v>3238</v>
      </c>
      <c r="B34" s="63" t="s">
        <v>93</v>
      </c>
      <c r="C34" s="122">
        <f>SUM([1]bols:zagreb!C34)</f>
        <v>4449.420000000001</v>
      </c>
      <c r="D34" s="79"/>
      <c r="E34" s="79"/>
      <c r="F34" s="79"/>
      <c r="G34" s="79"/>
      <c r="H34" s="67">
        <f t="shared" si="11"/>
        <v>4449.420000000001</v>
      </c>
      <c r="I34" s="93">
        <f t="shared" si="4"/>
        <v>590.53951821620558</v>
      </c>
      <c r="J34" s="122">
        <f>SUM([1]bols:zagreb!J34)</f>
        <v>590.53046652067167</v>
      </c>
    </row>
    <row r="35" spans="1:13" x14ac:dyDescent="0.3">
      <c r="A35" s="65">
        <v>3239</v>
      </c>
      <c r="B35" s="63" t="s">
        <v>94</v>
      </c>
      <c r="C35" s="122">
        <f>SUM([1]bols:zagreb!C35)</f>
        <v>1773043.5399999998</v>
      </c>
      <c r="D35" s="122">
        <f>SUM([1]bols:zagreb!D35)</f>
        <v>147289.21</v>
      </c>
      <c r="E35" s="122">
        <f>SUM([1]bols:zagreb!E35)</f>
        <v>45181.759999999995</v>
      </c>
      <c r="F35" s="122">
        <f>SUM([1]bols:zagreb!F35)</f>
        <v>2573006.87</v>
      </c>
      <c r="G35" s="122">
        <f>SUM([1]bols:zagreb!G35)</f>
        <v>0</v>
      </c>
      <c r="H35" s="67">
        <f t="shared" si="11"/>
        <v>4538521.38</v>
      </c>
      <c r="I35" s="93">
        <f t="shared" si="4"/>
        <v>602365.30360342423</v>
      </c>
      <c r="J35" s="122">
        <f>SUM([1]bols:zagreb!J35)</f>
        <v>602365.32325569051</v>
      </c>
    </row>
    <row r="36" spans="1:13" x14ac:dyDescent="0.3">
      <c r="A36" s="68">
        <v>324</v>
      </c>
      <c r="B36" s="69" t="s">
        <v>95</v>
      </c>
      <c r="C36" s="123">
        <f t="shared" ref="C36:J36" si="12">C37</f>
        <v>0</v>
      </c>
      <c r="D36" s="124">
        <f t="shared" si="12"/>
        <v>0</v>
      </c>
      <c r="E36" s="124">
        <f t="shared" si="12"/>
        <v>0</v>
      </c>
      <c r="F36" s="124">
        <f t="shared" si="12"/>
        <v>0</v>
      </c>
      <c r="G36" s="124">
        <f t="shared" si="12"/>
        <v>0</v>
      </c>
      <c r="H36" s="123">
        <f t="shared" si="12"/>
        <v>0</v>
      </c>
      <c r="I36" s="125">
        <f t="shared" si="12"/>
        <v>0</v>
      </c>
      <c r="J36" s="126">
        <f t="shared" si="12"/>
        <v>0</v>
      </c>
    </row>
    <row r="37" spans="1:13" x14ac:dyDescent="0.3">
      <c r="A37" s="68">
        <v>3241</v>
      </c>
      <c r="B37" s="69" t="s">
        <v>95</v>
      </c>
      <c r="C37" s="122">
        <f>SUM([1]bols:zagreb!C37)</f>
        <v>0</v>
      </c>
      <c r="D37" s="127"/>
      <c r="E37" s="127"/>
      <c r="F37" s="127"/>
      <c r="G37" s="127"/>
      <c r="H37" s="128">
        <f>SUM(C37:G37)</f>
        <v>0</v>
      </c>
      <c r="I37" s="129">
        <f t="shared" si="4"/>
        <v>0</v>
      </c>
      <c r="J37" s="122">
        <f>SUM([1]bols:zagreb!J37)</f>
        <v>0</v>
      </c>
    </row>
    <row r="38" spans="1:13" x14ac:dyDescent="0.3">
      <c r="A38" s="71">
        <v>329</v>
      </c>
      <c r="B38" s="72" t="s">
        <v>101</v>
      </c>
      <c r="C38" s="73">
        <f t="shared" ref="C38:J38" si="13">SUM(C39:C44)</f>
        <v>2719161.14</v>
      </c>
      <c r="D38" s="73">
        <f t="shared" si="13"/>
        <v>4233259.0200000005</v>
      </c>
      <c r="E38" s="82">
        <f t="shared" si="13"/>
        <v>0</v>
      </c>
      <c r="F38" s="82">
        <f t="shared" si="13"/>
        <v>0</v>
      </c>
      <c r="G38" s="82">
        <f t="shared" si="13"/>
        <v>0</v>
      </c>
      <c r="H38" s="73">
        <f>SUM(H39:H44)</f>
        <v>6952420.1600000001</v>
      </c>
      <c r="I38" s="111">
        <f t="shared" si="13"/>
        <v>922744.72891366389</v>
      </c>
      <c r="J38" s="95">
        <f t="shared" si="13"/>
        <v>922744.78937281843</v>
      </c>
    </row>
    <row r="39" spans="1:13" x14ac:dyDescent="0.3">
      <c r="A39" s="65">
        <v>3291</v>
      </c>
      <c r="B39" s="63" t="s">
        <v>96</v>
      </c>
      <c r="C39" s="122">
        <f>SUM([1]bols:zagreb!C39)</f>
        <v>2332282.9500000002</v>
      </c>
      <c r="D39" s="122">
        <f>SUM([1]bols:zagreb!D39)</f>
        <v>1878635.02</v>
      </c>
      <c r="E39" s="79"/>
      <c r="F39" s="79"/>
      <c r="G39" s="122">
        <f>SUM([1]bols:zagreb!G39)</f>
        <v>0</v>
      </c>
      <c r="H39" s="67">
        <f>SUM(C39:G39)</f>
        <v>4210917.9700000007</v>
      </c>
      <c r="I39" s="93">
        <f>H39/$I$1</f>
        <v>558884.8589820161</v>
      </c>
      <c r="J39" s="122">
        <f>SUM([1]bols:zagreb!J39)</f>
        <v>558884.86131329229</v>
      </c>
    </row>
    <row r="40" spans="1:13" x14ac:dyDescent="0.3">
      <c r="A40" s="65">
        <v>3292</v>
      </c>
      <c r="B40" s="63" t="s">
        <v>97</v>
      </c>
      <c r="C40" s="122">
        <f>SUM([1]bols:zagreb!C40)</f>
        <v>123004.47</v>
      </c>
      <c r="D40" s="122">
        <f>SUM([1]bols:zagreb!D40)</f>
        <v>122544.91999999998</v>
      </c>
      <c r="E40" s="79"/>
      <c r="F40" s="79"/>
      <c r="G40" s="79"/>
      <c r="H40" s="67">
        <f t="shared" ref="H40:H44" si="14">SUM(C40:G40)</f>
        <v>245549.38999999998</v>
      </c>
      <c r="I40" s="93">
        <f t="shared" si="4"/>
        <v>32590.00464529829</v>
      </c>
      <c r="J40" s="122">
        <f>SUM([1]bols:zagreb!J40)</f>
        <v>32590.013325369964</v>
      </c>
    </row>
    <row r="41" spans="1:13" x14ac:dyDescent="0.3">
      <c r="A41" s="65">
        <v>3293</v>
      </c>
      <c r="B41" s="63" t="s">
        <v>98</v>
      </c>
      <c r="C41" s="122">
        <f>SUM([1]bols:zagreb!C41)</f>
        <v>48651.53</v>
      </c>
      <c r="D41" s="122">
        <f>SUM([1]bols:zagreb!D41)</f>
        <v>11969.39</v>
      </c>
      <c r="E41" s="79"/>
      <c r="F41" s="79"/>
      <c r="G41" s="79"/>
      <c r="H41" s="67">
        <f t="shared" si="14"/>
        <v>60620.92</v>
      </c>
      <c r="I41" s="93">
        <f t="shared" si="4"/>
        <v>8045.7787510783719</v>
      </c>
      <c r="J41" s="122">
        <f>SUM([1]bols:zagreb!J41)</f>
        <v>8045.8210000000008</v>
      </c>
    </row>
    <row r="42" spans="1:13" x14ac:dyDescent="0.3">
      <c r="A42" s="65">
        <v>3294</v>
      </c>
      <c r="B42" s="63" t="s">
        <v>99</v>
      </c>
      <c r="C42" s="122">
        <f>SUM([1]bols:zagreb!C42)</f>
        <v>640</v>
      </c>
      <c r="D42" s="79"/>
      <c r="E42" s="79"/>
      <c r="F42" s="79"/>
      <c r="G42" s="79"/>
      <c r="H42" s="67">
        <f t="shared" si="14"/>
        <v>640</v>
      </c>
      <c r="I42" s="93">
        <f t="shared" si="4"/>
        <v>84.942597385360671</v>
      </c>
      <c r="J42" s="122">
        <f>SUM([1]bols:zagreb!J42)</f>
        <v>84.94</v>
      </c>
    </row>
    <row r="43" spans="1:13" x14ac:dyDescent="0.3">
      <c r="A43" s="65">
        <v>3295</v>
      </c>
      <c r="B43" s="63" t="s">
        <v>100</v>
      </c>
      <c r="C43" s="122">
        <f>SUM([1]bols:zagreb!C43)</f>
        <v>52116.56</v>
      </c>
      <c r="D43" s="79"/>
      <c r="E43" s="79"/>
      <c r="F43" s="79"/>
      <c r="G43" s="79"/>
      <c r="H43" s="67">
        <f t="shared" si="14"/>
        <v>52116.56</v>
      </c>
      <c r="I43" s="93">
        <f t="shared" si="4"/>
        <v>6917.0562081093631</v>
      </c>
      <c r="J43" s="122">
        <f>SUM([1]bols:zagreb!J43)</f>
        <v>6917.0499999999993</v>
      </c>
    </row>
    <row r="44" spans="1:13" x14ac:dyDescent="0.3">
      <c r="A44" s="65">
        <v>3299</v>
      </c>
      <c r="B44" s="63" t="s">
        <v>101</v>
      </c>
      <c r="C44" s="122">
        <f>SUM([1]bols:zagreb!C44)</f>
        <v>162465.63000000003</v>
      </c>
      <c r="D44" s="122">
        <f>SUM([1]bols:zagreb!D44)</f>
        <v>2220109.6900000004</v>
      </c>
      <c r="E44" s="79"/>
      <c r="F44" s="79"/>
      <c r="G44" s="79"/>
      <c r="H44" s="67">
        <f t="shared" si="14"/>
        <v>2382575.3200000003</v>
      </c>
      <c r="I44" s="93">
        <f t="shared" si="4"/>
        <v>316222.08772977639</v>
      </c>
      <c r="J44" s="122">
        <f>SUM([1]bols:zagreb!J44)</f>
        <v>316222.10373415623</v>
      </c>
    </row>
    <row r="45" spans="1:13" x14ac:dyDescent="0.3">
      <c r="A45" s="71">
        <v>342</v>
      </c>
      <c r="B45" s="72" t="s">
        <v>103</v>
      </c>
      <c r="C45" s="74">
        <f t="shared" ref="C45:J45" si="15">C46</f>
        <v>0</v>
      </c>
      <c r="D45" s="80">
        <f t="shared" si="15"/>
        <v>0</v>
      </c>
      <c r="E45" s="80">
        <f t="shared" si="15"/>
        <v>0</v>
      </c>
      <c r="F45" s="80">
        <f t="shared" si="15"/>
        <v>0</v>
      </c>
      <c r="G45" s="80">
        <f t="shared" si="15"/>
        <v>0</v>
      </c>
      <c r="H45" s="74">
        <f t="shared" si="15"/>
        <v>0</v>
      </c>
      <c r="I45" s="111">
        <f t="shared" si="15"/>
        <v>0</v>
      </c>
      <c r="J45" s="95">
        <f t="shared" si="15"/>
        <v>0</v>
      </c>
    </row>
    <row r="46" spans="1:13" ht="20.399999999999999" x14ac:dyDescent="0.3">
      <c r="A46" s="65">
        <v>3427</v>
      </c>
      <c r="B46" s="70" t="s">
        <v>120</v>
      </c>
      <c r="C46" s="122">
        <f>SUM([1]bols:zagreb!C46)</f>
        <v>0</v>
      </c>
      <c r="D46" s="81"/>
      <c r="E46" s="81"/>
      <c r="F46" s="81"/>
      <c r="G46" s="81"/>
      <c r="H46" s="67">
        <f>SUM(C46:G46)</f>
        <v>0</v>
      </c>
      <c r="I46" s="93">
        <f t="shared" si="4"/>
        <v>0</v>
      </c>
      <c r="J46" s="122">
        <f>SUM([1]bols:zagreb!J46)</f>
        <v>0</v>
      </c>
      <c r="M46" s="94"/>
    </row>
    <row r="47" spans="1:13" x14ac:dyDescent="0.3">
      <c r="A47" s="71">
        <v>343</v>
      </c>
      <c r="B47" s="72" t="s">
        <v>104</v>
      </c>
      <c r="C47" s="73">
        <f t="shared" ref="C47:J47" si="16">C48</f>
        <v>103711.31999999999</v>
      </c>
      <c r="D47" s="73">
        <f t="shared" si="16"/>
        <v>116430.11999999998</v>
      </c>
      <c r="E47" s="82">
        <f t="shared" si="16"/>
        <v>0</v>
      </c>
      <c r="F47" s="82">
        <f t="shared" si="16"/>
        <v>0</v>
      </c>
      <c r="G47" s="82">
        <f t="shared" si="16"/>
        <v>0</v>
      </c>
      <c r="H47" s="73">
        <f t="shared" si="16"/>
        <v>220141.43999999997</v>
      </c>
      <c r="I47" s="111">
        <f t="shared" si="16"/>
        <v>29217.79016523989</v>
      </c>
      <c r="J47" s="95">
        <f t="shared" si="16"/>
        <v>29217.804172141485</v>
      </c>
    </row>
    <row r="48" spans="1:13" x14ac:dyDescent="0.3">
      <c r="A48" s="65">
        <v>3431</v>
      </c>
      <c r="B48" s="63" t="s">
        <v>105</v>
      </c>
      <c r="C48" s="122">
        <f>SUM([1]bols:zagreb!C48)</f>
        <v>103711.31999999999</v>
      </c>
      <c r="D48" s="122">
        <f>SUM([1]bols:zagreb!D48)</f>
        <v>116430.11999999998</v>
      </c>
      <c r="E48" s="79"/>
      <c r="F48" s="79"/>
      <c r="G48" s="79"/>
      <c r="H48" s="67">
        <f>SUM(C48:G48)</f>
        <v>220141.43999999997</v>
      </c>
      <c r="I48" s="93">
        <f t="shared" si="4"/>
        <v>29217.79016523989</v>
      </c>
      <c r="J48" s="122">
        <f>SUM([1]bols:zagreb!J48)</f>
        <v>29217.804172141485</v>
      </c>
    </row>
    <row r="49" spans="1:11" x14ac:dyDescent="0.3">
      <c r="A49" s="71">
        <v>422</v>
      </c>
      <c r="B49" s="72" t="s">
        <v>107</v>
      </c>
      <c r="C49" s="73">
        <f t="shared" ref="C49:J49" si="17">SUM(C50:C54)</f>
        <v>248812.50999999998</v>
      </c>
      <c r="D49" s="73">
        <f t="shared" si="17"/>
        <v>1314193.95</v>
      </c>
      <c r="E49" s="82">
        <f t="shared" si="17"/>
        <v>0</v>
      </c>
      <c r="F49" s="82">
        <f t="shared" si="17"/>
        <v>0</v>
      </c>
      <c r="G49" s="82">
        <f t="shared" si="17"/>
        <v>0</v>
      </c>
      <c r="H49" s="73">
        <f>SUM(H50:H54)</f>
        <v>1563006.46</v>
      </c>
      <c r="I49" s="111">
        <f t="shared" si="17"/>
        <v>207446.60694140283</v>
      </c>
      <c r="J49" s="95">
        <f t="shared" si="17"/>
        <v>207446.59404406397</v>
      </c>
    </row>
    <row r="50" spans="1:11" x14ac:dyDescent="0.3">
      <c r="A50" s="65">
        <v>4221</v>
      </c>
      <c r="B50" s="63" t="s">
        <v>108</v>
      </c>
      <c r="C50" s="122">
        <f>SUM([1]bols:zagreb!C50)</f>
        <v>11118.92</v>
      </c>
      <c r="D50" s="122">
        <f>SUM([1]bols:zagreb!D50)</f>
        <v>179393.22999999998</v>
      </c>
      <c r="E50" s="79"/>
      <c r="F50" s="79"/>
      <c r="G50" s="79"/>
      <c r="H50" s="67">
        <f>SUM(C50:G50)</f>
        <v>190512.15</v>
      </c>
      <c r="I50" s="93">
        <f t="shared" si="4"/>
        <v>25285.307585108498</v>
      </c>
      <c r="J50" s="122">
        <f>SUM([1]bols:zagreb!J50)</f>
        <v>25285.304535801977</v>
      </c>
    </row>
    <row r="51" spans="1:11" x14ac:dyDescent="0.3">
      <c r="A51" s="65">
        <v>4222</v>
      </c>
      <c r="B51" s="63" t="s">
        <v>109</v>
      </c>
      <c r="C51" s="122">
        <f>SUM([1]bols:zagreb!C51)</f>
        <v>17688.45</v>
      </c>
      <c r="D51" s="122">
        <f>SUM([1]bols:zagreb!D51)</f>
        <v>9195.5</v>
      </c>
      <c r="E51" s="79"/>
      <c r="F51" s="79"/>
      <c r="G51" s="79"/>
      <c r="H51" s="67">
        <f t="shared" ref="H51:H54" si="18">SUM(C51:G51)</f>
        <v>26883.95</v>
      </c>
      <c r="I51" s="93">
        <f t="shared" si="4"/>
        <v>3568.1133452783861</v>
      </c>
      <c r="J51" s="122">
        <f>SUM([1]bols:zagreb!J51)</f>
        <v>3568.11</v>
      </c>
    </row>
    <row r="52" spans="1:11" x14ac:dyDescent="0.3">
      <c r="A52" s="65">
        <v>4223</v>
      </c>
      <c r="B52" s="63" t="s">
        <v>110</v>
      </c>
      <c r="C52" s="122">
        <f>SUM([1]bols:zagreb!C52)</f>
        <v>59323.19</v>
      </c>
      <c r="D52" s="122">
        <f>SUM([1]bols:zagreb!D52)</f>
        <v>1125605.22</v>
      </c>
      <c r="E52" s="79"/>
      <c r="F52" s="79"/>
      <c r="G52" s="79"/>
      <c r="H52" s="67">
        <f t="shared" si="18"/>
        <v>1184928.4099999999</v>
      </c>
      <c r="I52" s="93">
        <f t="shared" si="4"/>
        <v>157267.02634547744</v>
      </c>
      <c r="J52" s="122">
        <f>SUM([1]bols:zagreb!J52)</f>
        <v>157267.029508262</v>
      </c>
    </row>
    <row r="53" spans="1:11" x14ac:dyDescent="0.3">
      <c r="A53" s="65">
        <v>4224</v>
      </c>
      <c r="B53" s="63" t="s">
        <v>111</v>
      </c>
      <c r="C53" s="122">
        <f>SUM([1]bols:zagreb!C53)</f>
        <v>21264.46</v>
      </c>
      <c r="D53" s="79"/>
      <c r="E53" s="79"/>
      <c r="F53" s="79"/>
      <c r="G53" s="79"/>
      <c r="H53" s="67">
        <f t="shared" si="18"/>
        <v>21264.46</v>
      </c>
      <c r="I53" s="93">
        <f t="shared" si="4"/>
        <v>2822.2788506204788</v>
      </c>
      <c r="J53" s="122">
        <f>SUM([1]bols:zagreb!J53)</f>
        <v>2822.28</v>
      </c>
    </row>
    <row r="54" spans="1:11" x14ac:dyDescent="0.3">
      <c r="A54" s="65">
        <v>4225</v>
      </c>
      <c r="B54" s="63" t="s">
        <v>112</v>
      </c>
      <c r="C54" s="122">
        <f>SUM([1]bols:zagreb!C54)</f>
        <v>139417.49</v>
      </c>
      <c r="D54" s="79"/>
      <c r="E54" s="79"/>
      <c r="F54" s="79"/>
      <c r="G54" s="79"/>
      <c r="H54" s="67">
        <f t="shared" si="18"/>
        <v>139417.49</v>
      </c>
      <c r="I54" s="93">
        <f t="shared" si="4"/>
        <v>18503.88081491804</v>
      </c>
      <c r="J54" s="122">
        <f>SUM([1]bols:zagreb!J54)</f>
        <v>18503.870000000003</v>
      </c>
    </row>
    <row r="55" spans="1:11" x14ac:dyDescent="0.3">
      <c r="A55" s="71">
        <v>423</v>
      </c>
      <c r="B55" s="72" t="s">
        <v>114</v>
      </c>
      <c r="C55" s="74">
        <f t="shared" ref="C55:J55" si="19">C56</f>
        <v>0</v>
      </c>
      <c r="D55" s="80">
        <f t="shared" si="19"/>
        <v>0</v>
      </c>
      <c r="E55" s="80">
        <f t="shared" si="19"/>
        <v>0</v>
      </c>
      <c r="F55" s="80">
        <f t="shared" si="19"/>
        <v>0</v>
      </c>
      <c r="G55" s="80">
        <f t="shared" si="19"/>
        <v>0</v>
      </c>
      <c r="H55" s="74">
        <f t="shared" si="19"/>
        <v>0</v>
      </c>
      <c r="I55" s="111">
        <f t="shared" si="19"/>
        <v>0</v>
      </c>
      <c r="J55" s="95">
        <f t="shared" si="19"/>
        <v>0</v>
      </c>
    </row>
    <row r="56" spans="1:11" x14ac:dyDescent="0.3">
      <c r="A56" s="65">
        <v>4231</v>
      </c>
      <c r="B56" s="63" t="s">
        <v>115</v>
      </c>
      <c r="C56" s="122">
        <f>SUM([1]bols:zagreb!C56)</f>
        <v>0</v>
      </c>
      <c r="D56" s="81"/>
      <c r="E56" s="81"/>
      <c r="F56" s="81"/>
      <c r="G56" s="81"/>
      <c r="H56" s="67">
        <f t="shared" ref="H56" si="20">SUM(C56:F56)</f>
        <v>0</v>
      </c>
      <c r="I56" s="93">
        <f t="shared" si="4"/>
        <v>0</v>
      </c>
      <c r="J56" s="122">
        <f>SUM([1]bols:zagreb!J56)</f>
        <v>0</v>
      </c>
    </row>
    <row r="57" spans="1:11" x14ac:dyDescent="0.3">
      <c r="A57" s="71">
        <v>451</v>
      </c>
      <c r="B57" s="72" t="s">
        <v>121</v>
      </c>
      <c r="C57" s="74">
        <f t="shared" ref="C57:J57" si="21">C58</f>
        <v>0</v>
      </c>
      <c r="D57" s="74">
        <f t="shared" si="21"/>
        <v>276634.27</v>
      </c>
      <c r="E57" s="80">
        <f t="shared" si="21"/>
        <v>0</v>
      </c>
      <c r="F57" s="80">
        <f t="shared" si="21"/>
        <v>0</v>
      </c>
      <c r="G57" s="80">
        <f t="shared" si="21"/>
        <v>0</v>
      </c>
      <c r="H57" s="74">
        <f t="shared" si="21"/>
        <v>276634.27</v>
      </c>
      <c r="I57" s="111">
        <f t="shared" si="21"/>
        <v>36715.677218129938</v>
      </c>
      <c r="J57" s="95">
        <f t="shared" si="21"/>
        <v>36715.685279713318</v>
      </c>
    </row>
    <row r="58" spans="1:11" ht="15" thickBot="1" x14ac:dyDescent="0.35">
      <c r="A58" s="88">
        <v>4511</v>
      </c>
      <c r="B58" s="89" t="s">
        <v>121</v>
      </c>
      <c r="C58" s="122">
        <f>SUM([1]bols:zagreb!C58)</f>
        <v>0</v>
      </c>
      <c r="D58" s="122">
        <f>SUM([1]bols:zagreb!D58)</f>
        <v>276634.27</v>
      </c>
      <c r="E58" s="90"/>
      <c r="F58" s="90"/>
      <c r="G58" s="90"/>
      <c r="H58" s="92">
        <f>SUM(C58:G58)</f>
        <v>276634.27</v>
      </c>
      <c r="I58" s="93">
        <f t="shared" si="4"/>
        <v>36715.677218129938</v>
      </c>
      <c r="J58" s="122">
        <f>SUM([1]bols:zagreb!J58)</f>
        <v>36715.685279713318</v>
      </c>
    </row>
    <row r="59" spans="1:11" ht="15" thickTop="1" x14ac:dyDescent="0.3">
      <c r="A59" s="84">
        <v>41</v>
      </c>
      <c r="B59" s="85" t="s">
        <v>122</v>
      </c>
      <c r="C59" s="130">
        <f>C60</f>
        <v>0</v>
      </c>
      <c r="D59" s="87">
        <f>D60</f>
        <v>0</v>
      </c>
      <c r="E59" s="87">
        <f t="shared" ref="E59:J60" si="22">E60</f>
        <v>0</v>
      </c>
      <c r="F59" s="87">
        <f t="shared" si="22"/>
        <v>0</v>
      </c>
      <c r="G59" s="131">
        <f t="shared" si="22"/>
        <v>2690685.03</v>
      </c>
      <c r="H59" s="86">
        <f t="shared" si="22"/>
        <v>2690685.03</v>
      </c>
      <c r="I59" s="112">
        <f t="shared" si="22"/>
        <v>357115.2737407923</v>
      </c>
      <c r="J59" s="96">
        <f t="shared" si="22"/>
        <v>357115.27999999997</v>
      </c>
    </row>
    <row r="60" spans="1:11" x14ac:dyDescent="0.3">
      <c r="A60" s="65">
        <v>381</v>
      </c>
      <c r="B60" s="63" t="s">
        <v>68</v>
      </c>
      <c r="C60" s="132">
        <f>C61</f>
        <v>0</v>
      </c>
      <c r="D60" s="83">
        <f>D61</f>
        <v>0</v>
      </c>
      <c r="E60" s="83">
        <f>E61</f>
        <v>0</v>
      </c>
      <c r="F60" s="83">
        <f>F61</f>
        <v>0</v>
      </c>
      <c r="G60" s="133">
        <f>G61</f>
        <v>2690685.03</v>
      </c>
      <c r="H60" s="66">
        <f t="shared" si="22"/>
        <v>2690685.03</v>
      </c>
      <c r="I60" s="113">
        <f t="shared" si="22"/>
        <v>357115.2737407923</v>
      </c>
      <c r="J60" s="97">
        <f t="shared" si="22"/>
        <v>357115.27999999997</v>
      </c>
    </row>
    <row r="61" spans="1:11" x14ac:dyDescent="0.3">
      <c r="A61" s="65">
        <v>3811</v>
      </c>
      <c r="B61" s="63" t="s">
        <v>124</v>
      </c>
      <c r="C61" s="134"/>
      <c r="D61" s="79"/>
      <c r="E61" s="79"/>
      <c r="F61" s="79"/>
      <c r="G61" s="122">
        <f>SUM([1]bols:zagreb!G61)</f>
        <v>2690685.03</v>
      </c>
      <c r="H61" s="67">
        <f>SUM(C61:G61)</f>
        <v>2690685.03</v>
      </c>
      <c r="I61" s="93">
        <f>H61/$I$1</f>
        <v>357115.2737407923</v>
      </c>
      <c r="J61" s="122">
        <f>SUM([1]bols:zagreb!J61)</f>
        <v>357115.27999999997</v>
      </c>
    </row>
    <row r="62" spans="1:11" x14ac:dyDescent="0.3">
      <c r="B62" s="98" t="s">
        <v>140</v>
      </c>
      <c r="C62" s="100">
        <f>C6+C10+C12+C15+C19+C26+C36+C38+C45+C47</f>
        <v>294773116.83999997</v>
      </c>
      <c r="D62" s="30"/>
      <c r="E62" s="30"/>
      <c r="F62" s="30"/>
      <c r="G62" s="30"/>
      <c r="H62" s="30"/>
      <c r="I62" s="104">
        <f>C62/I1</f>
        <v>39123115.912137493</v>
      </c>
      <c r="J62" s="122">
        <f>SUM([1]bols:zagreb!J62)</f>
        <v>39123115.932345882</v>
      </c>
      <c r="K62" s="30"/>
    </row>
    <row r="63" spans="1:11" x14ac:dyDescent="0.3">
      <c r="B63" s="99" t="s">
        <v>141</v>
      </c>
      <c r="C63" s="102">
        <f>C49+C55+C57</f>
        <v>248812.50999999998</v>
      </c>
      <c r="D63" s="103"/>
      <c r="E63" s="103"/>
      <c r="F63" s="103"/>
      <c r="G63" s="103"/>
      <c r="H63" s="103"/>
      <c r="I63" s="105">
        <f>C63/I1</f>
        <v>33023.095095892226</v>
      </c>
      <c r="J63" s="122">
        <f>SUM([1]bols:zagreb!J63)</f>
        <v>33023.10404406397</v>
      </c>
      <c r="K63" s="30"/>
    </row>
    <row r="64" spans="1:11" x14ac:dyDescent="0.3">
      <c r="B64" s="98" t="s">
        <v>142</v>
      </c>
      <c r="C64" s="101">
        <v>15070192.98</v>
      </c>
      <c r="D64" s="30"/>
      <c r="E64" s="30"/>
      <c r="F64" s="30"/>
      <c r="G64" s="30"/>
      <c r="H64" s="30"/>
      <c r="I64" s="104">
        <v>2000158.3356559824</v>
      </c>
      <c r="J64" s="104">
        <v>2000158.34</v>
      </c>
      <c r="K64" s="30"/>
    </row>
    <row r="65" spans="2:11" x14ac:dyDescent="0.3">
      <c r="B65" s="98" t="s">
        <v>143</v>
      </c>
      <c r="C65" s="30"/>
      <c r="D65" s="30"/>
      <c r="E65" s="30"/>
      <c r="F65" s="30"/>
      <c r="G65" s="30"/>
      <c r="H65" s="30"/>
      <c r="I65" s="30"/>
      <c r="J65" s="30"/>
      <c r="K65" s="30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8"/>
  <sheetViews>
    <sheetView topLeftCell="A141" zoomScaleNormal="100" workbookViewId="0">
      <selection activeCell="J167" sqref="J167"/>
    </sheetView>
  </sheetViews>
  <sheetFormatPr defaultRowHeight="14.4" x14ac:dyDescent="0.3"/>
  <cols>
    <col min="1" max="1" width="10" customWidth="1"/>
    <col min="2" max="2" width="47.88671875" customWidth="1"/>
    <col min="3" max="5" width="20.6640625" customWidth="1"/>
    <col min="6" max="6" width="15.88671875" customWidth="1"/>
    <col min="7" max="7" width="12.33203125" bestFit="1" customWidth="1"/>
    <col min="9" max="9" width="15.88671875" customWidth="1"/>
    <col min="10" max="10" width="17" customWidth="1"/>
    <col min="11" max="11" width="14.6640625" customWidth="1"/>
  </cols>
  <sheetData>
    <row r="1" spans="1:8" x14ac:dyDescent="0.3">
      <c r="A1" s="30" t="s">
        <v>177</v>
      </c>
      <c r="B1" s="30"/>
      <c r="C1" s="30"/>
    </row>
    <row r="2" spans="1:8" x14ac:dyDescent="0.3">
      <c r="A2" s="139" t="s">
        <v>145</v>
      </c>
      <c r="B2" s="140" t="s">
        <v>179</v>
      </c>
      <c r="C2" s="141"/>
    </row>
    <row r="3" spans="1:8" x14ac:dyDescent="0.3">
      <c r="A3" s="142" t="s">
        <v>146</v>
      </c>
      <c r="B3" s="143" t="s">
        <v>147</v>
      </c>
      <c r="C3" s="141"/>
    </row>
    <row r="4" spans="1:8" ht="30" customHeight="1" x14ac:dyDescent="0.3">
      <c r="A4" s="144" t="s">
        <v>148</v>
      </c>
      <c r="B4" s="145" t="s">
        <v>182</v>
      </c>
      <c r="C4" s="323"/>
    </row>
    <row r="5" spans="1:8" x14ac:dyDescent="0.3">
      <c r="A5" s="146" t="s">
        <v>149</v>
      </c>
      <c r="B5" s="147" t="s">
        <v>150</v>
      </c>
      <c r="C5" s="141"/>
    </row>
    <row r="6" spans="1:8" x14ac:dyDescent="0.3">
      <c r="A6" s="148"/>
      <c r="B6" s="149"/>
      <c r="C6" s="141"/>
    </row>
    <row r="7" spans="1:8" ht="15" thickBot="1" x14ac:dyDescent="0.35">
      <c r="A7" s="150" t="s">
        <v>129</v>
      </c>
      <c r="B7" s="151"/>
      <c r="C7" s="433">
        <f>SUM(C8:C13)</f>
        <v>6138260</v>
      </c>
      <c r="D7" s="433">
        <f>SUM(D8:D13)</f>
        <v>-1866591</v>
      </c>
      <c r="E7" s="433">
        <f>SUM(E8:E13)</f>
        <v>4271669</v>
      </c>
      <c r="F7" s="358" t="s">
        <v>180</v>
      </c>
    </row>
    <row r="8" spans="1:8" x14ac:dyDescent="0.3">
      <c r="A8" s="152" t="s">
        <v>151</v>
      </c>
      <c r="B8" s="153" t="s">
        <v>118</v>
      </c>
      <c r="C8" s="425">
        <f>C17</f>
        <v>6121760</v>
      </c>
      <c r="D8" s="425">
        <f>D17</f>
        <v>-1886591</v>
      </c>
      <c r="E8" s="426">
        <f>E17</f>
        <v>4235169</v>
      </c>
      <c r="F8" s="348">
        <f>E8/C8*100</f>
        <v>69.182212304958043</v>
      </c>
    </row>
    <row r="9" spans="1:8" x14ac:dyDescent="0.3">
      <c r="A9" s="152" t="s">
        <v>152</v>
      </c>
      <c r="B9" s="153" t="s">
        <v>122</v>
      </c>
      <c r="C9" s="427">
        <f>C78</f>
        <v>0</v>
      </c>
      <c r="D9" s="427">
        <f>D78</f>
        <v>0</v>
      </c>
      <c r="E9" s="428">
        <f>E78</f>
        <v>0</v>
      </c>
      <c r="F9" s="349" t="e">
        <f t="shared" ref="F9:F13" si="0">E9/C9*100</f>
        <v>#DIV/0!</v>
      </c>
    </row>
    <row r="10" spans="1:8" x14ac:dyDescent="0.3">
      <c r="A10" s="152" t="s">
        <v>153</v>
      </c>
      <c r="B10" s="153" t="s">
        <v>154</v>
      </c>
      <c r="C10" s="427">
        <f>C86</f>
        <v>16500</v>
      </c>
      <c r="D10" s="427">
        <f>D86</f>
        <v>20000</v>
      </c>
      <c r="E10" s="428">
        <f>E86</f>
        <v>36500</v>
      </c>
      <c r="F10" s="349">
        <f t="shared" si="0"/>
        <v>221.21212121212119</v>
      </c>
    </row>
    <row r="11" spans="1:8" x14ac:dyDescent="0.3">
      <c r="A11" s="152" t="s">
        <v>155</v>
      </c>
      <c r="B11" s="153" t="s">
        <v>156</v>
      </c>
      <c r="C11" s="429">
        <f>C133</f>
        <v>0</v>
      </c>
      <c r="D11" s="429">
        <f>D133</f>
        <v>0</v>
      </c>
      <c r="E11" s="430">
        <f>D133</f>
        <v>0</v>
      </c>
      <c r="F11" s="349" t="e">
        <f t="shared" si="0"/>
        <v>#DIV/0!</v>
      </c>
    </row>
    <row r="12" spans="1:8" x14ac:dyDescent="0.3">
      <c r="A12" s="154" t="s">
        <v>157</v>
      </c>
      <c r="B12" s="153" t="s">
        <v>158</v>
      </c>
      <c r="C12" s="429">
        <f>C144</f>
        <v>0</v>
      </c>
      <c r="D12" s="429">
        <f>D144</f>
        <v>0</v>
      </c>
      <c r="E12" s="430">
        <f>E144</f>
        <v>0</v>
      </c>
      <c r="F12" s="349" t="e">
        <f t="shared" si="0"/>
        <v>#DIV/0!</v>
      </c>
    </row>
    <row r="13" spans="1:8" ht="15" thickBot="1" x14ac:dyDescent="0.35">
      <c r="A13" s="154" t="s">
        <v>159</v>
      </c>
      <c r="B13" s="153" t="s">
        <v>160</v>
      </c>
      <c r="C13" s="431">
        <f>C167</f>
        <v>0</v>
      </c>
      <c r="D13" s="431">
        <f>D167</f>
        <v>0</v>
      </c>
      <c r="E13" s="432">
        <f>E167</f>
        <v>0</v>
      </c>
      <c r="F13" s="349" t="e">
        <f t="shared" si="0"/>
        <v>#DIV/0!</v>
      </c>
    </row>
    <row r="14" spans="1:8" ht="15" thickBot="1" x14ac:dyDescent="0.35">
      <c r="A14" s="30"/>
      <c r="B14" s="30"/>
      <c r="C14" s="155"/>
      <c r="D14" s="155"/>
    </row>
    <row r="15" spans="1:8" ht="72.75" customHeight="1" x14ac:dyDescent="0.3">
      <c r="A15" s="156">
        <v>10915</v>
      </c>
      <c r="B15" s="157" t="s">
        <v>161</v>
      </c>
      <c r="C15" s="23" t="s">
        <v>195</v>
      </c>
      <c r="D15" s="23" t="s">
        <v>178</v>
      </c>
      <c r="E15" s="23" t="s">
        <v>194</v>
      </c>
      <c r="F15" s="23" t="s">
        <v>180</v>
      </c>
    </row>
    <row r="16" spans="1:8" ht="33" customHeight="1" x14ac:dyDescent="0.3">
      <c r="A16" s="158" t="s">
        <v>162</v>
      </c>
      <c r="B16" s="159" t="s">
        <v>117</v>
      </c>
      <c r="C16" s="384">
        <f>C17+C78</f>
        <v>6121760</v>
      </c>
      <c r="D16" s="382">
        <f>D17+D78</f>
        <v>-1886591</v>
      </c>
      <c r="E16" s="404">
        <f>E17+E78</f>
        <v>4235169</v>
      </c>
      <c r="F16" s="350">
        <f t="shared" ref="F16:F21" si="1">E16/C16*100</f>
        <v>69.182212304958043</v>
      </c>
      <c r="G16" s="58"/>
      <c r="H16" s="58"/>
    </row>
    <row r="17" spans="1:12" x14ac:dyDescent="0.3">
      <c r="A17" s="160">
        <v>11</v>
      </c>
      <c r="B17" s="161" t="s">
        <v>118</v>
      </c>
      <c r="C17" s="385">
        <f>C18+C28+C57+C62+C73</f>
        <v>6121760</v>
      </c>
      <c r="D17" s="401">
        <f t="shared" ref="D17:D84" si="2">E17-C17</f>
        <v>-1886591</v>
      </c>
      <c r="E17" s="405">
        <f>E18+E28+E57+E62+E73</f>
        <v>4235169</v>
      </c>
      <c r="F17" s="360">
        <f t="shared" si="1"/>
        <v>69.182212304958043</v>
      </c>
    </row>
    <row r="18" spans="1:12" x14ac:dyDescent="0.3">
      <c r="A18" s="160">
        <v>31</v>
      </c>
      <c r="B18" s="161" t="s">
        <v>5</v>
      </c>
      <c r="C18" s="386">
        <f t="shared" ref="C18" si="3">C19+C23+C25</f>
        <v>2776640</v>
      </c>
      <c r="D18" s="401">
        <f t="shared" si="2"/>
        <v>-60000</v>
      </c>
      <c r="E18" s="406">
        <f t="shared" ref="E18" si="4">E19+E23+E25</f>
        <v>2716640</v>
      </c>
      <c r="F18" s="361">
        <f t="shared" si="1"/>
        <v>97.839114901463645</v>
      </c>
      <c r="H18" s="324"/>
    </row>
    <row r="19" spans="1:12" x14ac:dyDescent="0.3">
      <c r="A19" s="160">
        <v>311</v>
      </c>
      <c r="B19" s="161" t="s">
        <v>28</v>
      </c>
      <c r="C19" s="386">
        <f>SUM(C20:C22)</f>
        <v>2022295</v>
      </c>
      <c r="D19" s="401">
        <f t="shared" si="2"/>
        <v>0</v>
      </c>
      <c r="E19" s="406">
        <f>SUM(E20:E22)</f>
        <v>2022295</v>
      </c>
      <c r="F19" s="361">
        <f t="shared" si="1"/>
        <v>100</v>
      </c>
      <c r="I19" s="400"/>
      <c r="J19" s="58"/>
      <c r="K19" s="180"/>
      <c r="L19" s="58"/>
    </row>
    <row r="20" spans="1:12" x14ac:dyDescent="0.3">
      <c r="A20" s="162">
        <v>3111</v>
      </c>
      <c r="B20" s="163" t="s">
        <v>29</v>
      </c>
      <c r="C20" s="380">
        <v>1862095</v>
      </c>
      <c r="D20" s="380">
        <f t="shared" si="2"/>
        <v>0</v>
      </c>
      <c r="E20" s="407">
        <v>1862095</v>
      </c>
      <c r="F20" s="373">
        <f t="shared" si="1"/>
        <v>100</v>
      </c>
      <c r="G20" s="180"/>
      <c r="I20" s="324"/>
      <c r="J20" s="58"/>
      <c r="K20" s="180"/>
      <c r="L20" s="58"/>
    </row>
    <row r="21" spans="1:12" x14ac:dyDescent="0.3">
      <c r="A21" s="162">
        <v>3113</v>
      </c>
      <c r="B21" s="163" t="s">
        <v>71</v>
      </c>
      <c r="C21" s="381">
        <v>160000</v>
      </c>
      <c r="D21" s="381">
        <f t="shared" si="2"/>
        <v>0</v>
      </c>
      <c r="E21" s="408">
        <v>160000</v>
      </c>
      <c r="F21" s="362">
        <f t="shared" si="1"/>
        <v>100</v>
      </c>
      <c r="G21" s="322"/>
      <c r="I21" s="324"/>
      <c r="J21" s="58"/>
      <c r="K21" s="180"/>
      <c r="L21" s="58"/>
    </row>
    <row r="22" spans="1:12" x14ac:dyDescent="0.3">
      <c r="A22" s="162">
        <v>3114</v>
      </c>
      <c r="B22" s="163" t="s">
        <v>119</v>
      </c>
      <c r="C22" s="381">
        <v>200</v>
      </c>
      <c r="D22" s="381">
        <f t="shared" si="2"/>
        <v>0</v>
      </c>
      <c r="E22" s="408">
        <v>200</v>
      </c>
      <c r="F22" s="362">
        <v>0</v>
      </c>
      <c r="L22" s="58"/>
    </row>
    <row r="23" spans="1:12" x14ac:dyDescent="0.3">
      <c r="A23" s="164">
        <v>312</v>
      </c>
      <c r="B23" s="165" t="s">
        <v>72</v>
      </c>
      <c r="C23" s="386">
        <f>SUM(C24)</f>
        <v>192550</v>
      </c>
      <c r="D23" s="401">
        <f t="shared" si="2"/>
        <v>-60000</v>
      </c>
      <c r="E23" s="406">
        <f>SUM(E24)</f>
        <v>132550</v>
      </c>
      <c r="F23" s="361">
        <f>SUM(F24)</f>
        <v>68.839262529213201</v>
      </c>
      <c r="K23" s="324"/>
      <c r="L23" s="58"/>
    </row>
    <row r="24" spans="1:12" x14ac:dyDescent="0.3">
      <c r="A24" s="162">
        <v>3121</v>
      </c>
      <c r="B24" s="163" t="s">
        <v>72</v>
      </c>
      <c r="C24" s="381">
        <v>192550</v>
      </c>
      <c r="D24" s="381">
        <f t="shared" si="2"/>
        <v>-60000</v>
      </c>
      <c r="E24" s="408">
        <v>132550</v>
      </c>
      <c r="F24" s="362">
        <f t="shared" ref="F24:F34" si="5">E24/C24*100</f>
        <v>68.839262529213201</v>
      </c>
      <c r="G24" s="180"/>
      <c r="H24" s="180"/>
      <c r="K24" s="324"/>
      <c r="L24" s="58"/>
    </row>
    <row r="25" spans="1:12" x14ac:dyDescent="0.3">
      <c r="A25" s="164">
        <v>313</v>
      </c>
      <c r="B25" s="165" t="s">
        <v>73</v>
      </c>
      <c r="C25" s="386">
        <f t="shared" ref="C25" si="6">SUM(C26:C27)</f>
        <v>561795</v>
      </c>
      <c r="D25" s="401">
        <f t="shared" si="2"/>
        <v>0</v>
      </c>
      <c r="E25" s="406">
        <f t="shared" ref="E25" si="7">SUM(E26:E27)</f>
        <v>561795</v>
      </c>
      <c r="F25" s="361">
        <f t="shared" si="5"/>
        <v>100</v>
      </c>
    </row>
    <row r="26" spans="1:12" x14ac:dyDescent="0.3">
      <c r="A26" s="162">
        <v>3131</v>
      </c>
      <c r="B26" s="163" t="s">
        <v>74</v>
      </c>
      <c r="C26" s="381">
        <v>228115</v>
      </c>
      <c r="D26" s="381">
        <f t="shared" si="2"/>
        <v>0</v>
      </c>
      <c r="E26" s="408">
        <v>228115</v>
      </c>
      <c r="F26" s="362">
        <f t="shared" si="5"/>
        <v>100</v>
      </c>
    </row>
    <row r="27" spans="1:12" x14ac:dyDescent="0.3">
      <c r="A27" s="162">
        <v>3132</v>
      </c>
      <c r="B27" s="163" t="s">
        <v>75</v>
      </c>
      <c r="C27" s="381">
        <v>333680</v>
      </c>
      <c r="D27" s="381">
        <f t="shared" si="2"/>
        <v>0</v>
      </c>
      <c r="E27" s="408">
        <v>333680</v>
      </c>
      <c r="F27" s="362">
        <f t="shared" si="5"/>
        <v>100</v>
      </c>
    </row>
    <row r="28" spans="1:12" x14ac:dyDescent="0.3">
      <c r="A28" s="164">
        <v>32</v>
      </c>
      <c r="B28" s="165" t="s">
        <v>9</v>
      </c>
      <c r="C28" s="387">
        <f t="shared" ref="C28" si="8">C29+C33+C40+C50</f>
        <v>964620</v>
      </c>
      <c r="D28" s="401">
        <f t="shared" si="2"/>
        <v>-25000</v>
      </c>
      <c r="E28" s="409">
        <f t="shared" ref="E28" si="9">E29+E33+E40+E50</f>
        <v>939620</v>
      </c>
      <c r="F28" s="363">
        <f t="shared" si="5"/>
        <v>97.408305861375467</v>
      </c>
      <c r="I28" s="324"/>
      <c r="J28" s="58"/>
      <c r="K28" s="180"/>
      <c r="L28" s="58"/>
    </row>
    <row r="29" spans="1:12" x14ac:dyDescent="0.3">
      <c r="A29" s="164">
        <v>321</v>
      </c>
      <c r="B29" s="165" t="s">
        <v>30</v>
      </c>
      <c r="C29" s="386">
        <f t="shared" ref="C29" si="10">SUM(C30:C32)</f>
        <v>78000</v>
      </c>
      <c r="D29" s="401">
        <f t="shared" si="2"/>
        <v>-25000</v>
      </c>
      <c r="E29" s="406">
        <f t="shared" ref="E29" si="11">SUM(E30:E32)</f>
        <v>53000</v>
      </c>
      <c r="F29" s="361">
        <f t="shared" si="5"/>
        <v>67.948717948717956</v>
      </c>
      <c r="I29" s="324"/>
      <c r="J29" s="58"/>
      <c r="K29" s="180"/>
      <c r="L29" s="58"/>
    </row>
    <row r="30" spans="1:12" x14ac:dyDescent="0.3">
      <c r="A30" s="162">
        <v>3211</v>
      </c>
      <c r="B30" s="163" t="s">
        <v>31</v>
      </c>
      <c r="C30" s="380">
        <v>5000</v>
      </c>
      <c r="D30" s="380">
        <f t="shared" si="2"/>
        <v>0</v>
      </c>
      <c r="E30" s="407">
        <v>5000</v>
      </c>
      <c r="F30" s="373">
        <f t="shared" si="5"/>
        <v>100</v>
      </c>
      <c r="I30" s="324"/>
      <c r="J30" s="58"/>
    </row>
    <row r="31" spans="1:12" x14ac:dyDescent="0.3">
      <c r="A31" s="162">
        <v>3212</v>
      </c>
      <c r="B31" s="163" t="s">
        <v>76</v>
      </c>
      <c r="C31" s="381">
        <v>70000</v>
      </c>
      <c r="D31" s="381">
        <f t="shared" si="2"/>
        <v>-25000</v>
      </c>
      <c r="E31" s="408">
        <v>45000</v>
      </c>
      <c r="F31" s="362">
        <f t="shared" si="5"/>
        <v>64.285714285714292</v>
      </c>
    </row>
    <row r="32" spans="1:12" x14ac:dyDescent="0.3">
      <c r="A32" s="162">
        <v>3213</v>
      </c>
      <c r="B32" s="163" t="s">
        <v>77</v>
      </c>
      <c r="C32" s="381">
        <v>3000</v>
      </c>
      <c r="D32" s="381">
        <f t="shared" si="2"/>
        <v>0</v>
      </c>
      <c r="E32" s="408">
        <v>3000</v>
      </c>
      <c r="F32" s="362">
        <f t="shared" si="5"/>
        <v>100</v>
      </c>
    </row>
    <row r="33" spans="1:12" x14ac:dyDescent="0.3">
      <c r="A33" s="164">
        <v>322</v>
      </c>
      <c r="B33" s="165" t="s">
        <v>78</v>
      </c>
      <c r="C33" s="386">
        <f>SUM(C34:C39)</f>
        <v>655000</v>
      </c>
      <c r="D33" s="401">
        <f t="shared" si="2"/>
        <v>0</v>
      </c>
      <c r="E33" s="406">
        <f>SUM(E34:E39)</f>
        <v>655000</v>
      </c>
      <c r="F33" s="361">
        <f t="shared" si="5"/>
        <v>100</v>
      </c>
      <c r="H33" s="180"/>
      <c r="I33" s="324"/>
      <c r="J33" s="58"/>
      <c r="K33" s="180"/>
      <c r="L33" s="325"/>
    </row>
    <row r="34" spans="1:12" x14ac:dyDescent="0.3">
      <c r="A34" s="162">
        <v>3221</v>
      </c>
      <c r="B34" s="163" t="s">
        <v>79</v>
      </c>
      <c r="C34" s="381">
        <v>80000</v>
      </c>
      <c r="D34" s="381">
        <f t="shared" si="2"/>
        <v>0</v>
      </c>
      <c r="E34" s="408">
        <v>80000</v>
      </c>
      <c r="F34" s="362">
        <f t="shared" si="5"/>
        <v>100</v>
      </c>
    </row>
    <row r="35" spans="1:12" x14ac:dyDescent="0.3">
      <c r="A35" s="162">
        <v>3222</v>
      </c>
      <c r="B35" s="163" t="s">
        <v>80</v>
      </c>
      <c r="C35" s="381">
        <v>250000</v>
      </c>
      <c r="D35" s="381">
        <f t="shared" si="2"/>
        <v>0</v>
      </c>
      <c r="E35" s="408">
        <v>250000</v>
      </c>
      <c r="F35" s="362">
        <f t="shared" ref="F35:F39" si="12">E35/C35*100</f>
        <v>100</v>
      </c>
    </row>
    <row r="36" spans="1:12" x14ac:dyDescent="0.3">
      <c r="A36" s="162">
        <v>3223</v>
      </c>
      <c r="B36" s="163" t="s">
        <v>81</v>
      </c>
      <c r="C36" s="381">
        <v>250000</v>
      </c>
      <c r="D36" s="381">
        <f t="shared" si="2"/>
        <v>0</v>
      </c>
      <c r="E36" s="408">
        <v>250000</v>
      </c>
      <c r="F36" s="362">
        <f t="shared" si="12"/>
        <v>100</v>
      </c>
      <c r="K36" s="180"/>
      <c r="L36" s="58"/>
    </row>
    <row r="37" spans="1:12" x14ac:dyDescent="0.3">
      <c r="A37" s="162">
        <v>3224</v>
      </c>
      <c r="B37" s="163" t="s">
        <v>82</v>
      </c>
      <c r="C37" s="381">
        <v>55000</v>
      </c>
      <c r="D37" s="381">
        <f t="shared" si="2"/>
        <v>0</v>
      </c>
      <c r="E37" s="408">
        <v>55000</v>
      </c>
      <c r="F37" s="362">
        <f t="shared" si="12"/>
        <v>100</v>
      </c>
    </row>
    <row r="38" spans="1:12" x14ac:dyDescent="0.3">
      <c r="A38" s="162">
        <v>3225</v>
      </c>
      <c r="B38" s="163" t="s">
        <v>83</v>
      </c>
      <c r="C38" s="381">
        <v>15000</v>
      </c>
      <c r="D38" s="381">
        <f t="shared" si="2"/>
        <v>0</v>
      </c>
      <c r="E38" s="408">
        <v>15000</v>
      </c>
      <c r="F38" s="362">
        <f t="shared" si="12"/>
        <v>100</v>
      </c>
    </row>
    <row r="39" spans="1:12" x14ac:dyDescent="0.3">
      <c r="A39" s="162">
        <v>3227</v>
      </c>
      <c r="B39" s="163" t="s">
        <v>84</v>
      </c>
      <c r="C39" s="381">
        <v>5000</v>
      </c>
      <c r="D39" s="381">
        <f t="shared" si="2"/>
        <v>0</v>
      </c>
      <c r="E39" s="408">
        <v>5000</v>
      </c>
      <c r="F39" s="362">
        <f t="shared" si="12"/>
        <v>100</v>
      </c>
    </row>
    <row r="40" spans="1:12" x14ac:dyDescent="0.3">
      <c r="A40" s="164">
        <v>323</v>
      </c>
      <c r="B40" s="165" t="s">
        <v>85</v>
      </c>
      <c r="C40" s="386">
        <f>SUM(C41:C49)</f>
        <v>201620</v>
      </c>
      <c r="D40" s="401">
        <f t="shared" si="2"/>
        <v>0</v>
      </c>
      <c r="E40" s="406">
        <f>SUM(E41:E49)</f>
        <v>201620</v>
      </c>
      <c r="F40" s="361">
        <f>E40/C40*100</f>
        <v>100</v>
      </c>
      <c r="H40" s="180"/>
    </row>
    <row r="41" spans="1:12" x14ac:dyDescent="0.3">
      <c r="A41" s="162">
        <v>3231</v>
      </c>
      <c r="B41" s="163" t="s">
        <v>86</v>
      </c>
      <c r="C41" s="381">
        <v>11000</v>
      </c>
      <c r="D41" s="381">
        <f t="shared" si="2"/>
        <v>0</v>
      </c>
      <c r="E41" s="408">
        <v>11000</v>
      </c>
      <c r="F41" s="362">
        <f>E41/C41*100</f>
        <v>100</v>
      </c>
      <c r="H41" s="180"/>
    </row>
    <row r="42" spans="1:12" x14ac:dyDescent="0.3">
      <c r="A42" s="162">
        <v>3232</v>
      </c>
      <c r="B42" s="163" t="s">
        <v>87</v>
      </c>
      <c r="C42" s="381">
        <v>40000</v>
      </c>
      <c r="D42" s="381">
        <f t="shared" si="2"/>
        <v>0</v>
      </c>
      <c r="E42" s="408">
        <v>40000</v>
      </c>
      <c r="F42" s="362">
        <f t="shared" ref="F42:F49" si="13">E42/C42*100</f>
        <v>100</v>
      </c>
      <c r="H42" s="180"/>
    </row>
    <row r="43" spans="1:12" x14ac:dyDescent="0.3">
      <c r="A43" s="162">
        <v>3233</v>
      </c>
      <c r="B43" s="163" t="s">
        <v>88</v>
      </c>
      <c r="C43" s="381">
        <v>8000</v>
      </c>
      <c r="D43" s="381">
        <f t="shared" si="2"/>
        <v>0</v>
      </c>
      <c r="E43" s="408">
        <v>8000</v>
      </c>
      <c r="F43" s="362">
        <f t="shared" si="13"/>
        <v>100</v>
      </c>
    </row>
    <row r="44" spans="1:12" x14ac:dyDescent="0.3">
      <c r="A44" s="162">
        <v>3234</v>
      </c>
      <c r="B44" s="163" t="s">
        <v>89</v>
      </c>
      <c r="C44" s="381">
        <v>70000</v>
      </c>
      <c r="D44" s="381">
        <f t="shared" si="2"/>
        <v>0</v>
      </c>
      <c r="E44" s="408">
        <v>70000</v>
      </c>
      <c r="F44" s="362">
        <f t="shared" si="13"/>
        <v>100</v>
      </c>
    </row>
    <row r="45" spans="1:12" x14ac:dyDescent="0.3">
      <c r="A45" s="162">
        <v>3235</v>
      </c>
      <c r="B45" s="163" t="s">
        <v>90</v>
      </c>
      <c r="C45" s="381">
        <v>1000</v>
      </c>
      <c r="D45" s="381">
        <f t="shared" si="2"/>
        <v>0</v>
      </c>
      <c r="E45" s="408">
        <v>1000</v>
      </c>
      <c r="F45" s="362">
        <f t="shared" si="13"/>
        <v>100</v>
      </c>
      <c r="I45" s="180"/>
    </row>
    <row r="46" spans="1:12" x14ac:dyDescent="0.3">
      <c r="A46" s="162">
        <v>3236</v>
      </c>
      <c r="B46" s="163" t="s">
        <v>91</v>
      </c>
      <c r="C46" s="381">
        <v>34500</v>
      </c>
      <c r="D46" s="381">
        <f t="shared" si="2"/>
        <v>0</v>
      </c>
      <c r="E46" s="408">
        <v>34500</v>
      </c>
      <c r="F46" s="362">
        <f t="shared" si="13"/>
        <v>100</v>
      </c>
      <c r="I46" s="180"/>
    </row>
    <row r="47" spans="1:12" x14ac:dyDescent="0.3">
      <c r="A47" s="162">
        <v>3237</v>
      </c>
      <c r="B47" s="163" t="s">
        <v>92</v>
      </c>
      <c r="C47" s="381">
        <v>22000</v>
      </c>
      <c r="D47" s="381">
        <f t="shared" si="2"/>
        <v>0</v>
      </c>
      <c r="E47" s="408">
        <v>22000</v>
      </c>
      <c r="F47" s="362">
        <f t="shared" si="13"/>
        <v>100</v>
      </c>
      <c r="I47" s="180"/>
    </row>
    <row r="48" spans="1:12" x14ac:dyDescent="0.3">
      <c r="A48" s="162">
        <v>3238</v>
      </c>
      <c r="B48" s="163" t="s">
        <v>93</v>
      </c>
      <c r="C48" s="388">
        <v>120</v>
      </c>
      <c r="D48" s="381">
        <f t="shared" si="2"/>
        <v>0</v>
      </c>
      <c r="E48" s="410">
        <v>120</v>
      </c>
      <c r="F48" s="362">
        <f t="shared" si="13"/>
        <v>100</v>
      </c>
    </row>
    <row r="49" spans="1:7" x14ac:dyDescent="0.3">
      <c r="A49" s="162">
        <v>3239</v>
      </c>
      <c r="B49" s="163" t="s">
        <v>94</v>
      </c>
      <c r="C49" s="381">
        <v>15000</v>
      </c>
      <c r="D49" s="381">
        <f t="shared" si="2"/>
        <v>0</v>
      </c>
      <c r="E49" s="408">
        <v>15000</v>
      </c>
      <c r="F49" s="362">
        <f t="shared" si="13"/>
        <v>100</v>
      </c>
    </row>
    <row r="50" spans="1:7" x14ac:dyDescent="0.3">
      <c r="A50" s="164">
        <v>329</v>
      </c>
      <c r="B50" s="165" t="s">
        <v>101</v>
      </c>
      <c r="C50" s="386">
        <f>SUM(C51:C56)</f>
        <v>30000</v>
      </c>
      <c r="D50" s="401">
        <f t="shared" si="2"/>
        <v>0</v>
      </c>
      <c r="E50" s="406">
        <f>SUM(E51:E56)</f>
        <v>30000</v>
      </c>
      <c r="F50" s="361">
        <f>E50/C50*100</f>
        <v>100</v>
      </c>
    </row>
    <row r="51" spans="1:7" ht="25.2" customHeight="1" x14ac:dyDescent="0.3">
      <c r="A51" s="162">
        <v>3291</v>
      </c>
      <c r="B51" s="166" t="s">
        <v>96</v>
      </c>
      <c r="C51" s="381">
        <v>16000</v>
      </c>
      <c r="D51" s="381">
        <f t="shared" si="2"/>
        <v>0</v>
      </c>
      <c r="E51" s="408">
        <v>16000</v>
      </c>
      <c r="F51" s="362">
        <f>E51/C51*100</f>
        <v>100</v>
      </c>
    </row>
    <row r="52" spans="1:7" x14ac:dyDescent="0.3">
      <c r="A52" s="162">
        <v>3292</v>
      </c>
      <c r="B52" s="163" t="s">
        <v>97</v>
      </c>
      <c r="C52" s="381">
        <v>5000</v>
      </c>
      <c r="D52" s="381">
        <f t="shared" si="2"/>
        <v>0</v>
      </c>
      <c r="E52" s="408">
        <v>5000</v>
      </c>
      <c r="F52" s="362">
        <f t="shared" ref="F52:F56" si="14">E52/C52*100</f>
        <v>100</v>
      </c>
    </row>
    <row r="53" spans="1:7" x14ac:dyDescent="0.3">
      <c r="A53" s="162">
        <v>3293</v>
      </c>
      <c r="B53" s="163" t="s">
        <v>98</v>
      </c>
      <c r="C53" s="381">
        <v>1000</v>
      </c>
      <c r="D53" s="381">
        <f t="shared" si="2"/>
        <v>0</v>
      </c>
      <c r="E53" s="408">
        <v>1000</v>
      </c>
      <c r="F53" s="362">
        <f t="shared" si="14"/>
        <v>100</v>
      </c>
    </row>
    <row r="54" spans="1:7" x14ac:dyDescent="0.3">
      <c r="A54" s="162">
        <v>3294</v>
      </c>
      <c r="B54" s="163" t="s">
        <v>99</v>
      </c>
      <c r="C54" s="381">
        <v>0</v>
      </c>
      <c r="D54" s="381">
        <f t="shared" si="2"/>
        <v>0</v>
      </c>
      <c r="E54" s="418">
        <v>0</v>
      </c>
      <c r="F54" s="362" t="e">
        <f t="shared" si="14"/>
        <v>#DIV/0!</v>
      </c>
    </row>
    <row r="55" spans="1:7" x14ac:dyDescent="0.3">
      <c r="A55" s="162">
        <v>3295</v>
      </c>
      <c r="B55" s="163" t="s">
        <v>100</v>
      </c>
      <c r="C55" s="381">
        <v>2000</v>
      </c>
      <c r="D55" s="381">
        <f t="shared" si="2"/>
        <v>0</v>
      </c>
      <c r="E55" s="408">
        <v>2000</v>
      </c>
      <c r="F55" s="362">
        <f t="shared" si="14"/>
        <v>100</v>
      </c>
    </row>
    <row r="56" spans="1:7" x14ac:dyDescent="0.3">
      <c r="A56" s="162">
        <v>3299</v>
      </c>
      <c r="B56" s="163" t="s">
        <v>101</v>
      </c>
      <c r="C56" s="381">
        <v>6000</v>
      </c>
      <c r="D56" s="381">
        <f t="shared" si="2"/>
        <v>0</v>
      </c>
      <c r="E56" s="408">
        <v>6000</v>
      </c>
      <c r="F56" s="362">
        <f t="shared" si="14"/>
        <v>100</v>
      </c>
    </row>
    <row r="57" spans="1:7" x14ac:dyDescent="0.3">
      <c r="A57" s="164">
        <v>34</v>
      </c>
      <c r="B57" s="165" t="s">
        <v>102</v>
      </c>
      <c r="C57" s="389">
        <f t="shared" ref="C57" si="15">C60+C58</f>
        <v>3000</v>
      </c>
      <c r="D57" s="401">
        <f t="shared" si="2"/>
        <v>-500</v>
      </c>
      <c r="E57" s="411">
        <f t="shared" ref="E57" si="16">E60+E58</f>
        <v>2500</v>
      </c>
      <c r="F57" s="351">
        <f>E57/C57*100</f>
        <v>83.333333333333343</v>
      </c>
    </row>
    <row r="58" spans="1:7" ht="17.399999999999999" customHeight="1" x14ac:dyDescent="0.3">
      <c r="A58" s="164">
        <v>342</v>
      </c>
      <c r="B58" s="165" t="s">
        <v>103</v>
      </c>
      <c r="C58" s="389">
        <f t="shared" ref="C58:E58" si="17">C59</f>
        <v>0</v>
      </c>
      <c r="D58" s="401">
        <f t="shared" si="2"/>
        <v>0</v>
      </c>
      <c r="E58" s="421">
        <f t="shared" si="17"/>
        <v>0</v>
      </c>
      <c r="F58" s="351" t="e">
        <f t="shared" ref="F58:F128" si="18">E58/C58*100</f>
        <v>#DIV/0!</v>
      </c>
    </row>
    <row r="59" spans="1:7" ht="17.399999999999999" customHeight="1" x14ac:dyDescent="0.3">
      <c r="A59" s="162">
        <v>3427</v>
      </c>
      <c r="B59" s="167" t="s">
        <v>120</v>
      </c>
      <c r="C59" s="381">
        <v>0</v>
      </c>
      <c r="D59" s="381">
        <f t="shared" si="2"/>
        <v>0</v>
      </c>
      <c r="E59" s="418">
        <v>0</v>
      </c>
      <c r="F59" s="353" t="e">
        <f t="shared" si="18"/>
        <v>#DIV/0!</v>
      </c>
      <c r="G59" s="354"/>
    </row>
    <row r="60" spans="1:7" x14ac:dyDescent="0.3">
      <c r="A60" s="164">
        <v>343</v>
      </c>
      <c r="B60" s="165" t="s">
        <v>104</v>
      </c>
      <c r="C60" s="386">
        <f t="shared" ref="C60:E60" si="19">SUM(C61:C61)</f>
        <v>3000</v>
      </c>
      <c r="D60" s="401">
        <f t="shared" si="2"/>
        <v>-500</v>
      </c>
      <c r="E60" s="406">
        <f t="shared" si="19"/>
        <v>2500</v>
      </c>
      <c r="F60" s="351">
        <f t="shared" si="18"/>
        <v>83.333333333333343</v>
      </c>
    </row>
    <row r="61" spans="1:7" x14ac:dyDescent="0.3">
      <c r="A61" s="162">
        <v>3431</v>
      </c>
      <c r="B61" s="163" t="s">
        <v>105</v>
      </c>
      <c r="C61" s="381">
        <v>3000</v>
      </c>
      <c r="D61" s="381">
        <f t="shared" si="2"/>
        <v>-500</v>
      </c>
      <c r="E61" s="408">
        <v>2500</v>
      </c>
      <c r="F61" s="353">
        <f t="shared" si="18"/>
        <v>83.333333333333343</v>
      </c>
    </row>
    <row r="62" spans="1:7" x14ac:dyDescent="0.3">
      <c r="A62" s="164">
        <v>42</v>
      </c>
      <c r="B62" s="165" t="s">
        <v>106</v>
      </c>
      <c r="C62" s="390">
        <f>C63+C71</f>
        <v>177500</v>
      </c>
      <c r="D62" s="401">
        <f t="shared" si="2"/>
        <v>0</v>
      </c>
      <c r="E62" s="412">
        <f>E63+E71</f>
        <v>177500</v>
      </c>
      <c r="F62" s="351">
        <f t="shared" si="18"/>
        <v>100</v>
      </c>
    </row>
    <row r="63" spans="1:7" x14ac:dyDescent="0.3">
      <c r="A63" s="164">
        <v>422</v>
      </c>
      <c r="B63" s="165" t="s">
        <v>107</v>
      </c>
      <c r="C63" s="389">
        <f t="shared" ref="C63" si="20">SUM(C64:C70)</f>
        <v>177500</v>
      </c>
      <c r="D63" s="401">
        <f t="shared" si="2"/>
        <v>0</v>
      </c>
      <c r="E63" s="411">
        <f t="shared" ref="E63" si="21">SUM(E64:E70)</f>
        <v>177500</v>
      </c>
      <c r="F63" s="351">
        <f t="shared" si="18"/>
        <v>100</v>
      </c>
    </row>
    <row r="64" spans="1:7" x14ac:dyDescent="0.3">
      <c r="A64" s="162">
        <v>4221</v>
      </c>
      <c r="B64" s="163" t="s">
        <v>108</v>
      </c>
      <c r="C64" s="381">
        <v>20500</v>
      </c>
      <c r="D64" s="381">
        <f t="shared" si="2"/>
        <v>0</v>
      </c>
      <c r="E64" s="408">
        <v>20500</v>
      </c>
      <c r="F64" s="353">
        <f t="shared" si="18"/>
        <v>100</v>
      </c>
    </row>
    <row r="65" spans="1:6" x14ac:dyDescent="0.3">
      <c r="A65" s="162">
        <v>4222</v>
      </c>
      <c r="B65" s="163" t="s">
        <v>109</v>
      </c>
      <c r="C65" s="381">
        <v>2000</v>
      </c>
      <c r="D65" s="381">
        <f t="shared" si="2"/>
        <v>0</v>
      </c>
      <c r="E65" s="408">
        <v>2000</v>
      </c>
      <c r="F65" s="353">
        <f t="shared" si="18"/>
        <v>100</v>
      </c>
    </row>
    <row r="66" spans="1:6" x14ac:dyDescent="0.3">
      <c r="A66" s="162">
        <v>4223</v>
      </c>
      <c r="B66" s="163" t="s">
        <v>110</v>
      </c>
      <c r="C66" s="381">
        <v>30000</v>
      </c>
      <c r="D66" s="381">
        <f t="shared" si="2"/>
        <v>0</v>
      </c>
      <c r="E66" s="408">
        <v>30000</v>
      </c>
      <c r="F66" s="353">
        <f t="shared" si="18"/>
        <v>100</v>
      </c>
    </row>
    <row r="67" spans="1:6" x14ac:dyDescent="0.3">
      <c r="A67" s="162">
        <v>4224</v>
      </c>
      <c r="B67" s="163" t="s">
        <v>111</v>
      </c>
      <c r="C67" s="381">
        <v>0</v>
      </c>
      <c r="D67" s="381">
        <f t="shared" si="2"/>
        <v>0</v>
      </c>
      <c r="E67" s="418">
        <v>0</v>
      </c>
      <c r="F67" s="353" t="e">
        <f t="shared" si="18"/>
        <v>#DIV/0!</v>
      </c>
    </row>
    <row r="68" spans="1:6" x14ac:dyDescent="0.3">
      <c r="A68" s="162">
        <v>4225</v>
      </c>
      <c r="B68" s="163" t="s">
        <v>112</v>
      </c>
      <c r="C68" s="381">
        <v>0</v>
      </c>
      <c r="D68" s="381">
        <v>0</v>
      </c>
      <c r="E68" s="418">
        <v>0</v>
      </c>
      <c r="F68" s="353" t="e">
        <f t="shared" si="18"/>
        <v>#DIV/0!</v>
      </c>
    </row>
    <row r="69" spans="1:6" x14ac:dyDescent="0.3">
      <c r="A69" s="162">
        <v>4226</v>
      </c>
      <c r="B69" s="163" t="s">
        <v>125</v>
      </c>
      <c r="C69" s="381">
        <v>0</v>
      </c>
      <c r="D69" s="381">
        <v>0</v>
      </c>
      <c r="E69" s="418">
        <v>0</v>
      </c>
      <c r="F69" s="353" t="e">
        <f t="shared" si="18"/>
        <v>#DIV/0!</v>
      </c>
    </row>
    <row r="70" spans="1:6" x14ac:dyDescent="0.3">
      <c r="A70" s="162">
        <v>4227</v>
      </c>
      <c r="B70" s="163" t="s">
        <v>113</v>
      </c>
      <c r="C70" s="380">
        <v>125000</v>
      </c>
      <c r="D70" s="380">
        <f t="shared" si="2"/>
        <v>0</v>
      </c>
      <c r="E70" s="407">
        <v>125000</v>
      </c>
      <c r="F70" s="353">
        <f t="shared" si="18"/>
        <v>100</v>
      </c>
    </row>
    <row r="71" spans="1:6" x14ac:dyDescent="0.3">
      <c r="A71" s="164">
        <v>423</v>
      </c>
      <c r="B71" s="165" t="s">
        <v>114</v>
      </c>
      <c r="C71" s="391">
        <f t="shared" ref="C71:E71" si="22">SUM(C72:C72)</f>
        <v>0</v>
      </c>
      <c r="D71" s="401">
        <f t="shared" si="2"/>
        <v>0</v>
      </c>
      <c r="E71" s="422">
        <f t="shared" si="22"/>
        <v>0</v>
      </c>
      <c r="F71" s="351" t="e">
        <f t="shared" si="18"/>
        <v>#DIV/0!</v>
      </c>
    </row>
    <row r="72" spans="1:6" x14ac:dyDescent="0.3">
      <c r="A72" s="162">
        <v>4231</v>
      </c>
      <c r="B72" s="163" t="s">
        <v>115</v>
      </c>
      <c r="C72" s="381">
        <v>0</v>
      </c>
      <c r="D72" s="381">
        <f t="shared" si="2"/>
        <v>0</v>
      </c>
      <c r="E72" s="418">
        <v>0</v>
      </c>
      <c r="F72" s="353" t="e">
        <f t="shared" si="18"/>
        <v>#DIV/0!</v>
      </c>
    </row>
    <row r="73" spans="1:6" x14ac:dyDescent="0.3">
      <c r="A73" s="164">
        <v>45</v>
      </c>
      <c r="B73" s="165" t="s">
        <v>163</v>
      </c>
      <c r="C73" s="385">
        <f>C74+C76</f>
        <v>2200000</v>
      </c>
      <c r="D73" s="401">
        <f t="shared" si="2"/>
        <v>-1801091</v>
      </c>
      <c r="E73" s="405">
        <f>E74+E76</f>
        <v>398909</v>
      </c>
      <c r="F73" s="351">
        <f t="shared" si="18"/>
        <v>18.13222727272727</v>
      </c>
    </row>
    <row r="74" spans="1:6" x14ac:dyDescent="0.3">
      <c r="A74" s="164">
        <v>451</v>
      </c>
      <c r="B74" s="165" t="s">
        <v>121</v>
      </c>
      <c r="C74" s="389">
        <f>SUM(C75:C75)</f>
        <v>1947500</v>
      </c>
      <c r="D74" s="401">
        <f t="shared" si="2"/>
        <v>-1748191</v>
      </c>
      <c r="E74" s="411">
        <f>SUM(E75:E75)</f>
        <v>199309</v>
      </c>
      <c r="F74" s="351">
        <f t="shared" si="18"/>
        <v>10.234094993581515</v>
      </c>
    </row>
    <row r="75" spans="1:6" x14ac:dyDescent="0.3">
      <c r="A75" s="375">
        <v>4511</v>
      </c>
      <c r="B75" s="377" t="s">
        <v>121</v>
      </c>
      <c r="C75" s="381">
        <v>1947500</v>
      </c>
      <c r="D75" s="381">
        <f t="shared" si="2"/>
        <v>-1748191</v>
      </c>
      <c r="E75" s="408">
        <v>199309</v>
      </c>
      <c r="F75" s="353">
        <f t="shared" si="18"/>
        <v>10.234094993581515</v>
      </c>
    </row>
    <row r="76" spans="1:6" x14ac:dyDescent="0.3">
      <c r="A76" s="374">
        <v>452</v>
      </c>
      <c r="B76" s="378" t="s">
        <v>127</v>
      </c>
      <c r="C76" s="392">
        <f>SUM(C77)</f>
        <v>252500</v>
      </c>
      <c r="D76" s="381">
        <f t="shared" si="2"/>
        <v>-52900</v>
      </c>
      <c r="E76" s="413">
        <f>SUM(E77)</f>
        <v>199600</v>
      </c>
      <c r="F76" s="353">
        <f t="shared" si="18"/>
        <v>79.049504950495049</v>
      </c>
    </row>
    <row r="77" spans="1:6" x14ac:dyDescent="0.3">
      <c r="A77" s="379">
        <v>4521</v>
      </c>
      <c r="B77" s="376" t="s">
        <v>127</v>
      </c>
      <c r="C77" s="392">
        <v>252500</v>
      </c>
      <c r="D77" s="381">
        <f t="shared" si="2"/>
        <v>-52900</v>
      </c>
      <c r="E77" s="413">
        <v>199600</v>
      </c>
      <c r="F77" s="353">
        <f t="shared" si="18"/>
        <v>79.049504950495049</v>
      </c>
    </row>
    <row r="78" spans="1:6" x14ac:dyDescent="0.3">
      <c r="A78" s="170">
        <v>41</v>
      </c>
      <c r="B78" s="171" t="s">
        <v>122</v>
      </c>
      <c r="C78" s="393">
        <f>C79+C82</f>
        <v>0</v>
      </c>
      <c r="D78" s="401">
        <f t="shared" si="2"/>
        <v>0</v>
      </c>
      <c r="E78" s="419">
        <f>E79+E82</f>
        <v>0</v>
      </c>
      <c r="F78" s="351" t="e">
        <f t="shared" si="18"/>
        <v>#DIV/0!</v>
      </c>
    </row>
    <row r="79" spans="1:6" x14ac:dyDescent="0.3">
      <c r="A79" s="164">
        <v>32</v>
      </c>
      <c r="B79" s="165" t="s">
        <v>9</v>
      </c>
      <c r="C79" s="394">
        <f>C80</f>
        <v>0</v>
      </c>
      <c r="D79" s="401">
        <f t="shared" si="2"/>
        <v>0</v>
      </c>
      <c r="E79" s="420">
        <f>E80</f>
        <v>0</v>
      </c>
      <c r="F79" s="351" t="e">
        <f t="shared" si="18"/>
        <v>#DIV/0!</v>
      </c>
    </row>
    <row r="80" spans="1:6" x14ac:dyDescent="0.3">
      <c r="A80" s="162">
        <v>329</v>
      </c>
      <c r="B80" s="163" t="s">
        <v>101</v>
      </c>
      <c r="C80" s="394">
        <f>C81</f>
        <v>0</v>
      </c>
      <c r="D80" s="401">
        <f t="shared" si="2"/>
        <v>0</v>
      </c>
      <c r="E80" s="420">
        <f>E81</f>
        <v>0</v>
      </c>
      <c r="F80" s="351" t="e">
        <f t="shared" si="18"/>
        <v>#DIV/0!</v>
      </c>
    </row>
    <row r="81" spans="1:6" ht="22.8" x14ac:dyDescent="0.3">
      <c r="A81" s="162">
        <v>3291</v>
      </c>
      <c r="B81" s="166" t="s">
        <v>96</v>
      </c>
      <c r="C81" s="381">
        <v>0</v>
      </c>
      <c r="D81" s="380">
        <f t="shared" si="2"/>
        <v>0</v>
      </c>
      <c r="E81" s="418">
        <v>0</v>
      </c>
      <c r="F81" s="353" t="e">
        <f t="shared" si="18"/>
        <v>#DIV/0!</v>
      </c>
    </row>
    <row r="82" spans="1:6" ht="19.95" customHeight="1" x14ac:dyDescent="0.3">
      <c r="A82" s="164">
        <v>38</v>
      </c>
      <c r="B82" s="165" t="s">
        <v>123</v>
      </c>
      <c r="C82" s="394">
        <f>C83</f>
        <v>0</v>
      </c>
      <c r="D82" s="401">
        <f t="shared" si="2"/>
        <v>0</v>
      </c>
      <c r="E82" s="420">
        <f>E83</f>
        <v>0</v>
      </c>
      <c r="F82" s="351" t="e">
        <f t="shared" si="18"/>
        <v>#DIV/0!</v>
      </c>
    </row>
    <row r="83" spans="1:6" x14ac:dyDescent="0.3">
      <c r="A83" s="162">
        <v>381</v>
      </c>
      <c r="B83" s="163" t="s">
        <v>68</v>
      </c>
      <c r="C83" s="394">
        <f>C84</f>
        <v>0</v>
      </c>
      <c r="D83" s="458">
        <f t="shared" si="2"/>
        <v>0</v>
      </c>
      <c r="E83" s="420">
        <f>E84</f>
        <v>0</v>
      </c>
      <c r="F83" s="351" t="e">
        <f t="shared" si="18"/>
        <v>#DIV/0!</v>
      </c>
    </row>
    <row r="84" spans="1:6" ht="19.2" customHeight="1" thickBot="1" x14ac:dyDescent="0.35">
      <c r="A84" s="172">
        <v>3811</v>
      </c>
      <c r="B84" s="173" t="s">
        <v>124</v>
      </c>
      <c r="C84" s="395">
        <v>0</v>
      </c>
      <c r="D84" s="459">
        <f t="shared" si="2"/>
        <v>0</v>
      </c>
      <c r="E84" s="457">
        <v>0</v>
      </c>
      <c r="F84" s="353" t="e">
        <f t="shared" si="18"/>
        <v>#DIV/0!</v>
      </c>
    </row>
    <row r="85" spans="1:6" ht="24.6" thickTop="1" x14ac:dyDescent="0.3">
      <c r="A85" s="174" t="s">
        <v>164</v>
      </c>
      <c r="B85" s="175" t="s">
        <v>165</v>
      </c>
      <c r="C85" s="396">
        <f>C86+C133+C144+C167</f>
        <v>16500</v>
      </c>
      <c r="D85" s="460">
        <f t="shared" ref="D85:D151" si="23">E85-C85</f>
        <v>20000</v>
      </c>
      <c r="E85" s="415">
        <f>E86+E133+E144+E167</f>
        <v>36500</v>
      </c>
      <c r="F85" s="364">
        <f>E85/C85*100</f>
        <v>221.21212121212119</v>
      </c>
    </row>
    <row r="86" spans="1:6" x14ac:dyDescent="0.3">
      <c r="A86" s="176">
        <v>31</v>
      </c>
      <c r="B86" s="177" t="s">
        <v>154</v>
      </c>
      <c r="C86" s="394">
        <f>C87+C113+C116+C128</f>
        <v>16500</v>
      </c>
      <c r="D86" s="401">
        <f t="shared" si="23"/>
        <v>20000</v>
      </c>
      <c r="E86" s="414">
        <f>E87+E113+E116+E128</f>
        <v>36500</v>
      </c>
      <c r="F86" s="351">
        <f t="shared" si="18"/>
        <v>221.21212121212119</v>
      </c>
    </row>
    <row r="87" spans="1:6" x14ac:dyDescent="0.3">
      <c r="A87" s="164">
        <v>32</v>
      </c>
      <c r="B87" s="165" t="s">
        <v>9</v>
      </c>
      <c r="C87" s="394">
        <f>C88+C92+C99+C108</f>
        <v>16500</v>
      </c>
      <c r="D87" s="401">
        <f t="shared" si="23"/>
        <v>0</v>
      </c>
      <c r="E87" s="414">
        <f>E88+E92+E99+E108</f>
        <v>16500</v>
      </c>
      <c r="F87" s="351">
        <f t="shared" si="18"/>
        <v>100</v>
      </c>
    </row>
    <row r="88" spans="1:6" x14ac:dyDescent="0.3">
      <c r="A88" s="164">
        <v>321</v>
      </c>
      <c r="B88" s="165" t="s">
        <v>30</v>
      </c>
      <c r="C88" s="394">
        <f>C89+C90+C91</f>
        <v>0</v>
      </c>
      <c r="D88" s="383">
        <f>D89+D90+D91</f>
        <v>0</v>
      </c>
      <c r="E88" s="420">
        <f>E89+E90+E91</f>
        <v>0</v>
      </c>
      <c r="F88" s="351" t="e">
        <f t="shared" si="18"/>
        <v>#DIV/0!</v>
      </c>
    </row>
    <row r="89" spans="1:6" x14ac:dyDescent="0.3">
      <c r="A89" s="162">
        <v>3211</v>
      </c>
      <c r="B89" s="163" t="s">
        <v>31</v>
      </c>
      <c r="C89" s="381">
        <v>0</v>
      </c>
      <c r="D89" s="381">
        <f t="shared" si="23"/>
        <v>0</v>
      </c>
      <c r="E89" s="418">
        <v>0</v>
      </c>
      <c r="F89" s="353" t="e">
        <f t="shared" si="18"/>
        <v>#DIV/0!</v>
      </c>
    </row>
    <row r="90" spans="1:6" x14ac:dyDescent="0.3">
      <c r="A90" s="162">
        <v>3212</v>
      </c>
      <c r="B90" s="163" t="s">
        <v>184</v>
      </c>
      <c r="C90" s="381">
        <v>0</v>
      </c>
      <c r="D90" s="381">
        <f t="shared" si="23"/>
        <v>0</v>
      </c>
      <c r="E90" s="418">
        <v>0</v>
      </c>
      <c r="F90" s="353" t="e">
        <f t="shared" si="18"/>
        <v>#DIV/0!</v>
      </c>
    </row>
    <row r="91" spans="1:6" x14ac:dyDescent="0.3">
      <c r="A91" s="162">
        <v>3213</v>
      </c>
      <c r="B91" s="163" t="s">
        <v>77</v>
      </c>
      <c r="C91" s="381">
        <v>0</v>
      </c>
      <c r="D91" s="381">
        <f t="shared" si="23"/>
        <v>0</v>
      </c>
      <c r="E91" s="418">
        <v>0</v>
      </c>
      <c r="F91" s="353" t="e">
        <f t="shared" si="18"/>
        <v>#DIV/0!</v>
      </c>
    </row>
    <row r="92" spans="1:6" x14ac:dyDescent="0.3">
      <c r="A92" s="162">
        <v>322</v>
      </c>
      <c r="B92" s="163" t="s">
        <v>78</v>
      </c>
      <c r="C92" s="397">
        <f t="shared" ref="C92" si="24">SUM(C93:C98)</f>
        <v>15500</v>
      </c>
      <c r="D92" s="401">
        <f t="shared" si="23"/>
        <v>0</v>
      </c>
      <c r="E92" s="416">
        <f t="shared" ref="E92" si="25">SUM(E93:E98)</f>
        <v>15500</v>
      </c>
      <c r="F92" s="351">
        <f t="shared" si="18"/>
        <v>100</v>
      </c>
    </row>
    <row r="93" spans="1:6" ht="21.6" customHeight="1" x14ac:dyDescent="0.3">
      <c r="A93" s="162">
        <v>3221</v>
      </c>
      <c r="B93" s="163" t="s">
        <v>79</v>
      </c>
      <c r="C93" s="381">
        <v>500</v>
      </c>
      <c r="D93" s="381">
        <f t="shared" si="23"/>
        <v>0</v>
      </c>
      <c r="E93" s="408">
        <v>500</v>
      </c>
      <c r="F93" s="353">
        <f t="shared" si="18"/>
        <v>100</v>
      </c>
    </row>
    <row r="94" spans="1:6" x14ac:dyDescent="0.3">
      <c r="A94" s="162">
        <v>3222</v>
      </c>
      <c r="B94" s="163" t="s">
        <v>80</v>
      </c>
      <c r="C94" s="381">
        <v>15000</v>
      </c>
      <c r="D94" s="381">
        <f t="shared" si="23"/>
        <v>0</v>
      </c>
      <c r="E94" s="408">
        <v>15000</v>
      </c>
      <c r="F94" s="353">
        <f t="shared" si="18"/>
        <v>100</v>
      </c>
    </row>
    <row r="95" spans="1:6" x14ac:dyDescent="0.3">
      <c r="A95" s="162">
        <v>3223</v>
      </c>
      <c r="B95" s="163" t="s">
        <v>81</v>
      </c>
      <c r="C95" s="381">
        <v>0</v>
      </c>
      <c r="D95" s="381">
        <f t="shared" si="23"/>
        <v>0</v>
      </c>
      <c r="E95" s="418">
        <v>0</v>
      </c>
      <c r="F95" s="353" t="e">
        <f t="shared" si="18"/>
        <v>#DIV/0!</v>
      </c>
    </row>
    <row r="96" spans="1:6" x14ac:dyDescent="0.3">
      <c r="A96" s="162">
        <v>3224</v>
      </c>
      <c r="B96" s="163" t="s">
        <v>82</v>
      </c>
      <c r="C96" s="381">
        <v>0</v>
      </c>
      <c r="D96" s="381">
        <f t="shared" si="23"/>
        <v>0</v>
      </c>
      <c r="E96" s="418">
        <v>0</v>
      </c>
      <c r="F96" s="353" t="e">
        <f t="shared" si="18"/>
        <v>#DIV/0!</v>
      </c>
    </row>
    <row r="97" spans="1:6" x14ac:dyDescent="0.3">
      <c r="A97" s="162">
        <v>3225</v>
      </c>
      <c r="B97" s="163" t="s">
        <v>83</v>
      </c>
      <c r="C97" s="381">
        <v>0</v>
      </c>
      <c r="D97" s="381">
        <f t="shared" si="23"/>
        <v>0</v>
      </c>
      <c r="E97" s="418">
        <v>0</v>
      </c>
      <c r="F97" s="353" t="e">
        <f t="shared" si="18"/>
        <v>#DIV/0!</v>
      </c>
    </row>
    <row r="98" spans="1:6" x14ac:dyDescent="0.3">
      <c r="A98" s="162">
        <v>3227</v>
      </c>
      <c r="B98" s="163" t="s">
        <v>84</v>
      </c>
      <c r="C98" s="381">
        <v>0</v>
      </c>
      <c r="D98" s="381">
        <f t="shared" si="23"/>
        <v>0</v>
      </c>
      <c r="E98" s="418">
        <v>0</v>
      </c>
      <c r="F98" s="353" t="e">
        <f t="shared" si="18"/>
        <v>#DIV/0!</v>
      </c>
    </row>
    <row r="99" spans="1:6" x14ac:dyDescent="0.3">
      <c r="A99" s="164">
        <v>323</v>
      </c>
      <c r="B99" s="165" t="s">
        <v>85</v>
      </c>
      <c r="C99" s="394">
        <f>SUM(C100:C107)</f>
        <v>0</v>
      </c>
      <c r="D99" s="401">
        <f t="shared" si="23"/>
        <v>0</v>
      </c>
      <c r="E99" s="420">
        <f>SUM(E100:E107)</f>
        <v>0</v>
      </c>
      <c r="F99" s="351" t="e">
        <f t="shared" si="18"/>
        <v>#DIV/0!</v>
      </c>
    </row>
    <row r="100" spans="1:6" x14ac:dyDescent="0.3">
      <c r="A100" s="162">
        <v>3231</v>
      </c>
      <c r="B100" s="163" t="s">
        <v>86</v>
      </c>
      <c r="C100" s="381">
        <v>0</v>
      </c>
      <c r="D100" s="381">
        <f t="shared" si="23"/>
        <v>0</v>
      </c>
      <c r="E100" s="418">
        <v>0</v>
      </c>
      <c r="F100" s="353" t="e">
        <f t="shared" si="18"/>
        <v>#DIV/0!</v>
      </c>
    </row>
    <row r="101" spans="1:6" x14ac:dyDescent="0.3">
      <c r="A101" s="162">
        <v>3232</v>
      </c>
      <c r="B101" s="163" t="s">
        <v>87</v>
      </c>
      <c r="C101" s="381">
        <v>0</v>
      </c>
      <c r="D101" s="381">
        <f t="shared" si="23"/>
        <v>0</v>
      </c>
      <c r="E101" s="418">
        <v>0</v>
      </c>
      <c r="F101" s="353" t="e">
        <f t="shared" si="18"/>
        <v>#DIV/0!</v>
      </c>
    </row>
    <row r="102" spans="1:6" x14ac:dyDescent="0.3">
      <c r="A102" s="162">
        <v>3233</v>
      </c>
      <c r="B102" s="163" t="s">
        <v>88</v>
      </c>
      <c r="C102" s="381">
        <v>0</v>
      </c>
      <c r="D102" s="381">
        <f t="shared" si="23"/>
        <v>0</v>
      </c>
      <c r="E102" s="418">
        <v>0</v>
      </c>
      <c r="F102" s="353" t="e">
        <f t="shared" si="18"/>
        <v>#DIV/0!</v>
      </c>
    </row>
    <row r="103" spans="1:6" x14ac:dyDescent="0.3">
      <c r="A103" s="162">
        <v>3234</v>
      </c>
      <c r="B103" s="163" t="s">
        <v>89</v>
      </c>
      <c r="C103" s="381">
        <v>0</v>
      </c>
      <c r="D103" s="381">
        <v>0</v>
      </c>
      <c r="E103" s="418">
        <v>0</v>
      </c>
      <c r="F103" s="353" t="e">
        <f t="shared" si="18"/>
        <v>#DIV/0!</v>
      </c>
    </row>
    <row r="104" spans="1:6" x14ac:dyDescent="0.3">
      <c r="A104" s="162">
        <v>3235</v>
      </c>
      <c r="B104" s="163" t="s">
        <v>90</v>
      </c>
      <c r="C104" s="381">
        <v>0</v>
      </c>
      <c r="D104" s="381">
        <f t="shared" si="23"/>
        <v>0</v>
      </c>
      <c r="E104" s="418">
        <v>0</v>
      </c>
      <c r="F104" s="353" t="e">
        <f t="shared" si="18"/>
        <v>#DIV/0!</v>
      </c>
    </row>
    <row r="105" spans="1:6" x14ac:dyDescent="0.3">
      <c r="A105" s="162">
        <v>3236</v>
      </c>
      <c r="B105" s="163" t="s">
        <v>91</v>
      </c>
      <c r="C105" s="381">
        <v>0</v>
      </c>
      <c r="D105" s="381">
        <f t="shared" si="23"/>
        <v>0</v>
      </c>
      <c r="E105" s="418">
        <v>0</v>
      </c>
      <c r="F105" s="353" t="e">
        <f t="shared" si="18"/>
        <v>#DIV/0!</v>
      </c>
    </row>
    <row r="106" spans="1:6" x14ac:dyDescent="0.3">
      <c r="A106" s="162">
        <v>3237</v>
      </c>
      <c r="B106" s="163" t="s">
        <v>92</v>
      </c>
      <c r="C106" s="381">
        <v>0</v>
      </c>
      <c r="D106" s="381">
        <f t="shared" si="23"/>
        <v>0</v>
      </c>
      <c r="E106" s="418">
        <v>0</v>
      </c>
      <c r="F106" s="353" t="e">
        <f t="shared" si="18"/>
        <v>#DIV/0!</v>
      </c>
    </row>
    <row r="107" spans="1:6" x14ac:dyDescent="0.3">
      <c r="A107" s="162">
        <v>3239</v>
      </c>
      <c r="B107" s="163" t="s">
        <v>94</v>
      </c>
      <c r="C107" s="381">
        <v>0</v>
      </c>
      <c r="D107" s="381">
        <f t="shared" si="23"/>
        <v>0</v>
      </c>
      <c r="E107" s="418">
        <v>0</v>
      </c>
      <c r="F107" s="353" t="e">
        <f t="shared" si="18"/>
        <v>#DIV/0!</v>
      </c>
    </row>
    <row r="108" spans="1:6" x14ac:dyDescent="0.3">
      <c r="A108" s="164">
        <v>329</v>
      </c>
      <c r="B108" s="165" t="s">
        <v>101</v>
      </c>
      <c r="C108" s="394">
        <f>SUM(C109:C112)</f>
        <v>1000</v>
      </c>
      <c r="D108" s="401">
        <f t="shared" si="23"/>
        <v>0</v>
      </c>
      <c r="E108" s="414">
        <f>SUM(E109:E112)</f>
        <v>1000</v>
      </c>
      <c r="F108" s="351">
        <f t="shared" si="18"/>
        <v>100</v>
      </c>
    </row>
    <row r="109" spans="1:6" x14ac:dyDescent="0.3">
      <c r="A109" s="162">
        <v>3291</v>
      </c>
      <c r="B109" s="178" t="s">
        <v>96</v>
      </c>
      <c r="C109" s="381">
        <v>1000</v>
      </c>
      <c r="D109" s="381">
        <f t="shared" si="23"/>
        <v>0</v>
      </c>
      <c r="E109" s="408">
        <v>1000</v>
      </c>
      <c r="F109" s="353">
        <f t="shared" si="18"/>
        <v>100</v>
      </c>
    </row>
    <row r="110" spans="1:6" x14ac:dyDescent="0.3">
      <c r="A110" s="162">
        <v>3292</v>
      </c>
      <c r="B110" s="163" t="s">
        <v>97</v>
      </c>
      <c r="C110" s="381">
        <v>0</v>
      </c>
      <c r="D110" s="381">
        <f t="shared" si="23"/>
        <v>0</v>
      </c>
      <c r="E110" s="418">
        <v>0</v>
      </c>
      <c r="F110" s="353" t="e">
        <f t="shared" si="18"/>
        <v>#DIV/0!</v>
      </c>
    </row>
    <row r="111" spans="1:6" x14ac:dyDescent="0.3">
      <c r="A111" s="162">
        <v>3293</v>
      </c>
      <c r="B111" s="163" t="s">
        <v>98</v>
      </c>
      <c r="C111" s="381">
        <v>0</v>
      </c>
      <c r="D111" s="381">
        <f t="shared" si="23"/>
        <v>0</v>
      </c>
      <c r="E111" s="418">
        <v>0</v>
      </c>
      <c r="F111" s="353" t="e">
        <f t="shared" si="18"/>
        <v>#DIV/0!</v>
      </c>
    </row>
    <row r="112" spans="1:6" x14ac:dyDescent="0.3">
      <c r="A112" s="162">
        <v>3299</v>
      </c>
      <c r="B112" s="163" t="s">
        <v>101</v>
      </c>
      <c r="C112" s="381">
        <v>0</v>
      </c>
      <c r="D112" s="381">
        <f t="shared" si="23"/>
        <v>0</v>
      </c>
      <c r="E112" s="418">
        <v>0</v>
      </c>
      <c r="F112" s="353" t="e">
        <f t="shared" si="18"/>
        <v>#DIV/0!</v>
      </c>
    </row>
    <row r="113" spans="1:6" x14ac:dyDescent="0.3">
      <c r="A113" s="164">
        <v>34</v>
      </c>
      <c r="B113" s="165" t="s">
        <v>102</v>
      </c>
      <c r="C113" s="394">
        <f>C114</f>
        <v>0</v>
      </c>
      <c r="D113" s="401">
        <f t="shared" si="23"/>
        <v>0</v>
      </c>
      <c r="E113" s="420">
        <f>E114</f>
        <v>0</v>
      </c>
      <c r="F113" s="351" t="e">
        <f t="shared" si="18"/>
        <v>#DIV/0!</v>
      </c>
    </row>
    <row r="114" spans="1:6" x14ac:dyDescent="0.3">
      <c r="A114" s="164">
        <v>343</v>
      </c>
      <c r="B114" s="165" t="s">
        <v>104</v>
      </c>
      <c r="C114" s="394">
        <f>C115</f>
        <v>0</v>
      </c>
      <c r="D114" s="401">
        <f t="shared" si="23"/>
        <v>0</v>
      </c>
      <c r="E114" s="420">
        <f>E115</f>
        <v>0</v>
      </c>
      <c r="F114" s="351" t="e">
        <f t="shared" si="18"/>
        <v>#DIV/0!</v>
      </c>
    </row>
    <row r="115" spans="1:6" x14ac:dyDescent="0.3">
      <c r="A115" s="162">
        <v>3431</v>
      </c>
      <c r="B115" s="163" t="s">
        <v>105</v>
      </c>
      <c r="C115" s="381">
        <v>0</v>
      </c>
      <c r="D115" s="381">
        <f t="shared" si="23"/>
        <v>0</v>
      </c>
      <c r="E115" s="418">
        <v>0</v>
      </c>
      <c r="F115" s="353" t="e">
        <f t="shared" si="18"/>
        <v>#DIV/0!</v>
      </c>
    </row>
    <row r="116" spans="1:6" x14ac:dyDescent="0.3">
      <c r="A116" s="164">
        <v>42</v>
      </c>
      <c r="B116" s="165" t="s">
        <v>106</v>
      </c>
      <c r="C116" s="394">
        <f>C117+C124+C126</f>
        <v>0</v>
      </c>
      <c r="D116" s="401">
        <f t="shared" si="23"/>
        <v>20000</v>
      </c>
      <c r="E116" s="394">
        <f>E117+E124+E126</f>
        <v>20000</v>
      </c>
      <c r="F116" s="351" t="e">
        <f t="shared" si="18"/>
        <v>#DIV/0!</v>
      </c>
    </row>
    <row r="117" spans="1:6" x14ac:dyDescent="0.3">
      <c r="A117" s="164">
        <v>422</v>
      </c>
      <c r="B117" s="165" t="s">
        <v>107</v>
      </c>
      <c r="C117" s="394">
        <f>SUM(C118:C123)</f>
        <v>0</v>
      </c>
      <c r="D117" s="401">
        <f t="shared" si="23"/>
        <v>20000</v>
      </c>
      <c r="E117" s="394">
        <f>SUM(E118:E123)</f>
        <v>20000</v>
      </c>
      <c r="F117" s="351" t="e">
        <f t="shared" si="18"/>
        <v>#DIV/0!</v>
      </c>
    </row>
    <row r="118" spans="1:6" x14ac:dyDescent="0.3">
      <c r="A118" s="162">
        <v>4221</v>
      </c>
      <c r="B118" s="163" t="s">
        <v>108</v>
      </c>
      <c r="C118" s="381">
        <v>0</v>
      </c>
      <c r="D118" s="381">
        <f t="shared" si="23"/>
        <v>0</v>
      </c>
      <c r="E118" s="418">
        <v>0</v>
      </c>
      <c r="F118" s="353" t="e">
        <f t="shared" si="18"/>
        <v>#DIV/0!</v>
      </c>
    </row>
    <row r="119" spans="1:6" x14ac:dyDescent="0.3">
      <c r="A119" s="162">
        <v>4222</v>
      </c>
      <c r="B119" s="163" t="s">
        <v>109</v>
      </c>
      <c r="C119" s="381">
        <v>0</v>
      </c>
      <c r="D119" s="381">
        <f t="shared" si="23"/>
        <v>0</v>
      </c>
      <c r="E119" s="418">
        <v>0</v>
      </c>
      <c r="F119" s="353" t="e">
        <f t="shared" si="18"/>
        <v>#DIV/0!</v>
      </c>
    </row>
    <row r="120" spans="1:6" x14ac:dyDescent="0.3">
      <c r="A120" s="162">
        <v>4223</v>
      </c>
      <c r="B120" s="163" t="s">
        <v>110</v>
      </c>
      <c r="C120" s="381">
        <v>0</v>
      </c>
      <c r="D120" s="381">
        <f t="shared" si="23"/>
        <v>0</v>
      </c>
      <c r="E120" s="418">
        <v>0</v>
      </c>
      <c r="F120" s="353" t="e">
        <f t="shared" si="18"/>
        <v>#DIV/0!</v>
      </c>
    </row>
    <row r="121" spans="1:6" x14ac:dyDescent="0.3">
      <c r="A121" s="162">
        <v>4225</v>
      </c>
      <c r="B121" s="163" t="s">
        <v>112</v>
      </c>
      <c r="C121" s="381">
        <v>0</v>
      </c>
      <c r="D121" s="381">
        <f t="shared" si="23"/>
        <v>0</v>
      </c>
      <c r="E121" s="418">
        <v>0</v>
      </c>
      <c r="F121" s="353" t="e">
        <f t="shared" si="18"/>
        <v>#DIV/0!</v>
      </c>
    </row>
    <row r="122" spans="1:6" x14ac:dyDescent="0.3">
      <c r="A122" s="162">
        <v>4226</v>
      </c>
      <c r="B122" s="163" t="s">
        <v>125</v>
      </c>
      <c r="C122" s="381">
        <v>0</v>
      </c>
      <c r="D122" s="381">
        <f t="shared" si="23"/>
        <v>0</v>
      </c>
      <c r="E122" s="418">
        <v>0</v>
      </c>
      <c r="F122" s="353" t="e">
        <f t="shared" si="18"/>
        <v>#DIV/0!</v>
      </c>
    </row>
    <row r="123" spans="1:6" x14ac:dyDescent="0.3">
      <c r="A123" s="162">
        <v>4227</v>
      </c>
      <c r="B123" s="163" t="s">
        <v>113</v>
      </c>
      <c r="C123" s="381">
        <v>0</v>
      </c>
      <c r="D123" s="381">
        <f t="shared" si="23"/>
        <v>20000</v>
      </c>
      <c r="E123" s="408">
        <v>20000</v>
      </c>
      <c r="F123" s="353" t="e">
        <f t="shared" si="18"/>
        <v>#DIV/0!</v>
      </c>
    </row>
    <row r="124" spans="1:6" x14ac:dyDescent="0.3">
      <c r="A124" s="164">
        <v>423</v>
      </c>
      <c r="B124" s="165" t="s">
        <v>115</v>
      </c>
      <c r="C124" s="401">
        <f>SUM(C125)</f>
        <v>0</v>
      </c>
      <c r="D124" s="401">
        <f t="shared" si="23"/>
        <v>0</v>
      </c>
      <c r="E124" s="401">
        <f>SUM(E125)</f>
        <v>0</v>
      </c>
      <c r="F124" s="351" t="e">
        <f t="shared" si="18"/>
        <v>#DIV/0!</v>
      </c>
    </row>
    <row r="125" spans="1:6" x14ac:dyDescent="0.3">
      <c r="A125" s="162">
        <v>4231</v>
      </c>
      <c r="B125" s="163" t="s">
        <v>115</v>
      </c>
      <c r="C125" s="381">
        <v>0</v>
      </c>
      <c r="D125" s="381">
        <f t="shared" si="23"/>
        <v>0</v>
      </c>
      <c r="E125" s="418">
        <v>0</v>
      </c>
      <c r="F125" s="353" t="e">
        <f t="shared" si="18"/>
        <v>#DIV/0!</v>
      </c>
    </row>
    <row r="126" spans="1:6" x14ac:dyDescent="0.3">
      <c r="A126" s="164">
        <v>425</v>
      </c>
      <c r="B126" s="165" t="s">
        <v>166</v>
      </c>
      <c r="C126" s="394">
        <f>C127</f>
        <v>0</v>
      </c>
      <c r="D126" s="401">
        <f t="shared" si="23"/>
        <v>0</v>
      </c>
      <c r="E126" s="420">
        <f>E127</f>
        <v>0</v>
      </c>
      <c r="F126" s="351" t="e">
        <f t="shared" si="18"/>
        <v>#DIV/0!</v>
      </c>
    </row>
    <row r="127" spans="1:6" x14ac:dyDescent="0.3">
      <c r="A127" s="162">
        <v>4252</v>
      </c>
      <c r="B127" s="163" t="s">
        <v>126</v>
      </c>
      <c r="C127" s="381">
        <v>0</v>
      </c>
      <c r="D127" s="381">
        <f t="shared" si="23"/>
        <v>0</v>
      </c>
      <c r="E127" s="418">
        <v>0</v>
      </c>
      <c r="F127" s="353" t="e">
        <f t="shared" si="18"/>
        <v>#DIV/0!</v>
      </c>
    </row>
    <row r="128" spans="1:6" x14ac:dyDescent="0.3">
      <c r="A128" s="164">
        <v>45</v>
      </c>
      <c r="B128" s="165" t="s">
        <v>163</v>
      </c>
      <c r="C128" s="394">
        <f>C129+C131</f>
        <v>0</v>
      </c>
      <c r="D128" s="401">
        <f t="shared" si="23"/>
        <v>0</v>
      </c>
      <c r="E128" s="420">
        <f>E129+E131</f>
        <v>0</v>
      </c>
      <c r="F128" s="351" t="e">
        <f t="shared" si="18"/>
        <v>#DIV/0!</v>
      </c>
    </row>
    <row r="129" spans="1:6" x14ac:dyDescent="0.3">
      <c r="A129" s="164">
        <v>451</v>
      </c>
      <c r="B129" s="165" t="s">
        <v>121</v>
      </c>
      <c r="C129" s="394">
        <f>C130</f>
        <v>0</v>
      </c>
      <c r="D129" s="401">
        <f t="shared" si="23"/>
        <v>0</v>
      </c>
      <c r="E129" s="420">
        <f>E130</f>
        <v>0</v>
      </c>
      <c r="F129" s="351" t="e">
        <f t="shared" ref="F129:F172" si="26">E129/C129*100</f>
        <v>#DIV/0!</v>
      </c>
    </row>
    <row r="130" spans="1:6" x14ac:dyDescent="0.3">
      <c r="A130" s="162">
        <v>4511</v>
      </c>
      <c r="B130" s="163" t="s">
        <v>121</v>
      </c>
      <c r="C130" s="381">
        <v>0</v>
      </c>
      <c r="D130" s="381">
        <f t="shared" si="23"/>
        <v>0</v>
      </c>
      <c r="E130" s="418">
        <v>0</v>
      </c>
      <c r="F130" s="353" t="e">
        <f t="shared" si="26"/>
        <v>#DIV/0!</v>
      </c>
    </row>
    <row r="131" spans="1:6" x14ac:dyDescent="0.3">
      <c r="A131" s="164">
        <v>452</v>
      </c>
      <c r="B131" s="165" t="s">
        <v>127</v>
      </c>
      <c r="C131" s="394">
        <f>C132</f>
        <v>0</v>
      </c>
      <c r="D131" s="401">
        <f t="shared" si="23"/>
        <v>0</v>
      </c>
      <c r="E131" s="420">
        <f>E132</f>
        <v>0</v>
      </c>
      <c r="F131" s="351" t="e">
        <f t="shared" si="26"/>
        <v>#DIV/0!</v>
      </c>
    </row>
    <row r="132" spans="1:6" ht="15" thickBot="1" x14ac:dyDescent="0.35">
      <c r="A132" s="168">
        <v>4521</v>
      </c>
      <c r="B132" s="169" t="s">
        <v>127</v>
      </c>
      <c r="C132" s="381">
        <v>0</v>
      </c>
      <c r="D132" s="381">
        <f t="shared" si="23"/>
        <v>0</v>
      </c>
      <c r="E132" s="418">
        <v>0</v>
      </c>
      <c r="F132" s="353" t="e">
        <f t="shared" si="26"/>
        <v>#DIV/0!</v>
      </c>
    </row>
    <row r="133" spans="1:6" x14ac:dyDescent="0.3">
      <c r="A133" s="170">
        <v>43</v>
      </c>
      <c r="B133" s="171" t="s">
        <v>156</v>
      </c>
      <c r="C133" s="398">
        <f>C134</f>
        <v>0</v>
      </c>
      <c r="D133" s="401">
        <f t="shared" si="23"/>
        <v>0</v>
      </c>
      <c r="E133" s="423">
        <f>E134</f>
        <v>0</v>
      </c>
      <c r="F133" s="351" t="e">
        <f t="shared" si="26"/>
        <v>#DIV/0!</v>
      </c>
    </row>
    <row r="134" spans="1:6" x14ac:dyDescent="0.3">
      <c r="A134" s="164">
        <v>32</v>
      </c>
      <c r="B134" s="165" t="s">
        <v>9</v>
      </c>
      <c r="C134" s="394">
        <f>C135+C140</f>
        <v>0</v>
      </c>
      <c r="D134" s="401">
        <f t="shared" si="23"/>
        <v>0</v>
      </c>
      <c r="E134" s="420">
        <f>E135+E140</f>
        <v>0</v>
      </c>
      <c r="F134" s="351" t="e">
        <f t="shared" si="26"/>
        <v>#DIV/0!</v>
      </c>
    </row>
    <row r="135" spans="1:6" x14ac:dyDescent="0.3">
      <c r="A135" s="164">
        <v>322</v>
      </c>
      <c r="B135" s="165" t="s">
        <v>78</v>
      </c>
      <c r="C135" s="394">
        <f>SUM(C136:C139)</f>
        <v>0</v>
      </c>
      <c r="D135" s="401">
        <f t="shared" si="23"/>
        <v>0</v>
      </c>
      <c r="E135" s="420">
        <f>SUM(E136:E139)</f>
        <v>0</v>
      </c>
      <c r="F135" s="351" t="e">
        <f t="shared" si="26"/>
        <v>#DIV/0!</v>
      </c>
    </row>
    <row r="136" spans="1:6" x14ac:dyDescent="0.3">
      <c r="A136" s="162">
        <v>3221</v>
      </c>
      <c r="B136" s="163" t="s">
        <v>79</v>
      </c>
      <c r="C136" s="381">
        <v>0</v>
      </c>
      <c r="D136" s="381">
        <f t="shared" si="23"/>
        <v>0</v>
      </c>
      <c r="E136" s="418">
        <v>0</v>
      </c>
      <c r="F136" s="353" t="e">
        <f t="shared" si="26"/>
        <v>#DIV/0!</v>
      </c>
    </row>
    <row r="137" spans="1:6" x14ac:dyDescent="0.3">
      <c r="A137" s="162">
        <v>3222</v>
      </c>
      <c r="B137" s="163" t="s">
        <v>80</v>
      </c>
      <c r="C137" s="381">
        <v>0</v>
      </c>
      <c r="D137" s="381">
        <f t="shared" si="23"/>
        <v>0</v>
      </c>
      <c r="E137" s="418">
        <v>0</v>
      </c>
      <c r="F137" s="353" t="e">
        <f t="shared" si="26"/>
        <v>#DIV/0!</v>
      </c>
    </row>
    <row r="138" spans="1:6" x14ac:dyDescent="0.3">
      <c r="A138" s="162">
        <v>3223</v>
      </c>
      <c r="B138" s="163" t="s">
        <v>81</v>
      </c>
      <c r="C138" s="381">
        <v>0</v>
      </c>
      <c r="D138" s="381">
        <f t="shared" si="23"/>
        <v>0</v>
      </c>
      <c r="E138" s="418">
        <v>0</v>
      </c>
      <c r="F138" s="353" t="e">
        <f t="shared" si="26"/>
        <v>#DIV/0!</v>
      </c>
    </row>
    <row r="139" spans="1:6" x14ac:dyDescent="0.3">
      <c r="A139" s="162">
        <v>3224</v>
      </c>
      <c r="B139" s="163" t="s">
        <v>82</v>
      </c>
      <c r="C139" s="381">
        <v>0</v>
      </c>
      <c r="D139" s="381">
        <f t="shared" si="23"/>
        <v>0</v>
      </c>
      <c r="E139" s="418">
        <v>0</v>
      </c>
      <c r="F139" s="353" t="e">
        <f t="shared" si="26"/>
        <v>#DIV/0!</v>
      </c>
    </row>
    <row r="140" spans="1:6" x14ac:dyDescent="0.3">
      <c r="A140" s="164">
        <v>323</v>
      </c>
      <c r="B140" s="165" t="s">
        <v>85</v>
      </c>
      <c r="C140" s="394">
        <f>SUM(C141:C143)</f>
        <v>0</v>
      </c>
      <c r="D140" s="401">
        <f t="shared" si="23"/>
        <v>0</v>
      </c>
      <c r="E140" s="420">
        <f>SUM(E141:E143)</f>
        <v>0</v>
      </c>
      <c r="F140" s="351" t="e">
        <f t="shared" si="26"/>
        <v>#DIV/0!</v>
      </c>
    </row>
    <row r="141" spans="1:6" x14ac:dyDescent="0.3">
      <c r="A141" s="162">
        <v>3232</v>
      </c>
      <c r="B141" s="163" t="s">
        <v>87</v>
      </c>
      <c r="C141" s="381">
        <v>0</v>
      </c>
      <c r="D141" s="381">
        <f t="shared" si="23"/>
        <v>0</v>
      </c>
      <c r="E141" s="418">
        <v>0</v>
      </c>
      <c r="F141" s="353" t="e">
        <f t="shared" si="26"/>
        <v>#DIV/0!</v>
      </c>
    </row>
    <row r="142" spans="1:6" x14ac:dyDescent="0.3">
      <c r="A142" s="162">
        <v>3237</v>
      </c>
      <c r="B142" s="163" t="s">
        <v>92</v>
      </c>
      <c r="C142" s="381">
        <v>0</v>
      </c>
      <c r="D142" s="381">
        <f t="shared" si="23"/>
        <v>0</v>
      </c>
      <c r="E142" s="418">
        <v>0</v>
      </c>
      <c r="F142" s="353" t="e">
        <f t="shared" si="26"/>
        <v>#DIV/0!</v>
      </c>
    </row>
    <row r="143" spans="1:6" ht="15" thickBot="1" x14ac:dyDescent="0.35">
      <c r="A143" s="168">
        <v>3239</v>
      </c>
      <c r="B143" s="169" t="s">
        <v>94</v>
      </c>
      <c r="C143" s="381">
        <v>0</v>
      </c>
      <c r="D143" s="381">
        <f t="shared" si="23"/>
        <v>0</v>
      </c>
      <c r="E143" s="418">
        <v>0</v>
      </c>
      <c r="F143" s="353" t="e">
        <f t="shared" si="26"/>
        <v>#DIV/0!</v>
      </c>
    </row>
    <row r="144" spans="1:6" x14ac:dyDescent="0.3">
      <c r="A144" s="170">
        <v>52</v>
      </c>
      <c r="B144" s="171" t="s">
        <v>158</v>
      </c>
      <c r="C144" s="398">
        <f>C145+C158+C164</f>
        <v>0</v>
      </c>
      <c r="D144" s="401">
        <f t="shared" si="23"/>
        <v>0</v>
      </c>
      <c r="E144" s="423">
        <f>E145+E158+E164</f>
        <v>0</v>
      </c>
      <c r="F144" s="351" t="e">
        <f t="shared" si="26"/>
        <v>#DIV/0!</v>
      </c>
    </row>
    <row r="145" spans="1:6" x14ac:dyDescent="0.3">
      <c r="A145" s="164">
        <v>32</v>
      </c>
      <c r="B145" s="165" t="s">
        <v>9</v>
      </c>
      <c r="C145" s="394">
        <f>C146+C152+C155</f>
        <v>0</v>
      </c>
      <c r="D145" s="401">
        <f t="shared" si="23"/>
        <v>0</v>
      </c>
      <c r="E145" s="420">
        <f>E146+E152+E155</f>
        <v>0</v>
      </c>
      <c r="F145" s="351" t="e">
        <f t="shared" si="26"/>
        <v>#DIV/0!</v>
      </c>
    </row>
    <row r="146" spans="1:6" x14ac:dyDescent="0.3">
      <c r="A146" s="164">
        <v>322</v>
      </c>
      <c r="B146" s="165" t="s">
        <v>78</v>
      </c>
      <c r="C146" s="394">
        <f>SUM(C147:C150)</f>
        <v>0</v>
      </c>
      <c r="D146" s="401">
        <f t="shared" si="23"/>
        <v>0</v>
      </c>
      <c r="E146" s="420">
        <f>SUM(E147:E151)</f>
        <v>0</v>
      </c>
      <c r="F146" s="351" t="e">
        <f t="shared" si="26"/>
        <v>#DIV/0!</v>
      </c>
    </row>
    <row r="147" spans="1:6" x14ac:dyDescent="0.3">
      <c r="A147" s="162">
        <v>3221</v>
      </c>
      <c r="B147" s="163" t="s">
        <v>79</v>
      </c>
      <c r="C147" s="381">
        <v>0</v>
      </c>
      <c r="D147" s="380">
        <f t="shared" si="23"/>
        <v>0</v>
      </c>
      <c r="E147" s="418">
        <v>0</v>
      </c>
      <c r="F147" s="353" t="e">
        <f t="shared" si="26"/>
        <v>#DIV/0!</v>
      </c>
    </row>
    <row r="148" spans="1:6" x14ac:dyDescent="0.3">
      <c r="A148" s="162">
        <v>3222</v>
      </c>
      <c r="B148" s="163" t="s">
        <v>80</v>
      </c>
      <c r="C148" s="381">
        <v>0</v>
      </c>
      <c r="D148" s="381">
        <f t="shared" si="23"/>
        <v>0</v>
      </c>
      <c r="E148" s="418">
        <v>0</v>
      </c>
      <c r="F148" s="353" t="e">
        <f t="shared" si="26"/>
        <v>#DIV/0!</v>
      </c>
    </row>
    <row r="149" spans="1:6" x14ac:dyDescent="0.3">
      <c r="A149" s="162">
        <v>3223</v>
      </c>
      <c r="B149" s="163" t="s">
        <v>81</v>
      </c>
      <c r="C149" s="381">
        <v>0</v>
      </c>
      <c r="D149" s="381">
        <f t="shared" si="23"/>
        <v>0</v>
      </c>
      <c r="E149" s="418">
        <v>0</v>
      </c>
      <c r="F149" s="353" t="e">
        <f t="shared" si="26"/>
        <v>#DIV/0!</v>
      </c>
    </row>
    <row r="150" spans="1:6" x14ac:dyDescent="0.3">
      <c r="A150" s="162">
        <v>3224</v>
      </c>
      <c r="B150" s="163" t="s">
        <v>82</v>
      </c>
      <c r="C150" s="381">
        <v>0</v>
      </c>
      <c r="D150" s="381">
        <f t="shared" si="23"/>
        <v>0</v>
      </c>
      <c r="E150" s="418">
        <v>0</v>
      </c>
      <c r="F150" s="353" t="e">
        <f t="shared" si="26"/>
        <v>#DIV/0!</v>
      </c>
    </row>
    <row r="151" spans="1:6" x14ac:dyDescent="0.3">
      <c r="A151" s="162">
        <v>3227</v>
      </c>
      <c r="B151" s="163" t="s">
        <v>84</v>
      </c>
      <c r="C151" s="381">
        <v>0</v>
      </c>
      <c r="D151" s="381">
        <f t="shared" si="23"/>
        <v>0</v>
      </c>
      <c r="E151" s="418">
        <v>0</v>
      </c>
      <c r="F151" s="353" t="e">
        <f t="shared" si="26"/>
        <v>#DIV/0!</v>
      </c>
    </row>
    <row r="152" spans="1:6" x14ac:dyDescent="0.3">
      <c r="A152" s="164">
        <v>323</v>
      </c>
      <c r="B152" s="165" t="s">
        <v>85</v>
      </c>
      <c r="C152" s="394">
        <f>SUM(C153:C154)</f>
        <v>0</v>
      </c>
      <c r="D152" s="401">
        <f t="shared" ref="D152:D173" si="27">E152-C152</f>
        <v>0</v>
      </c>
      <c r="E152" s="420">
        <f>SUM(E153:E154)</f>
        <v>0</v>
      </c>
      <c r="F152" s="351" t="e">
        <f t="shared" si="26"/>
        <v>#DIV/0!</v>
      </c>
    </row>
    <row r="153" spans="1:6" x14ac:dyDescent="0.3">
      <c r="A153" s="162">
        <v>3232</v>
      </c>
      <c r="B153" s="163" t="s">
        <v>87</v>
      </c>
      <c r="C153" s="381">
        <v>0</v>
      </c>
      <c r="D153" s="381">
        <f t="shared" si="27"/>
        <v>0</v>
      </c>
      <c r="E153" s="418">
        <v>0</v>
      </c>
      <c r="F153" s="353" t="e">
        <f t="shared" si="26"/>
        <v>#DIV/0!</v>
      </c>
    </row>
    <row r="154" spans="1:6" x14ac:dyDescent="0.3">
      <c r="A154" s="162">
        <v>3239</v>
      </c>
      <c r="B154" s="163" t="s">
        <v>94</v>
      </c>
      <c r="C154" s="381">
        <v>0</v>
      </c>
      <c r="D154" s="381">
        <f t="shared" si="27"/>
        <v>0</v>
      </c>
      <c r="E154" s="418">
        <v>0</v>
      </c>
      <c r="F154" s="353" t="e">
        <f t="shared" si="26"/>
        <v>#DIV/0!</v>
      </c>
    </row>
    <row r="155" spans="1:6" x14ac:dyDescent="0.3">
      <c r="A155" s="164">
        <v>329</v>
      </c>
      <c r="B155" s="165" t="s">
        <v>101</v>
      </c>
      <c r="C155" s="394">
        <f>SUM(C156:C157)</f>
        <v>0</v>
      </c>
      <c r="D155" s="401">
        <f t="shared" si="27"/>
        <v>0</v>
      </c>
      <c r="E155" s="420">
        <f>SUM(E156:E157)</f>
        <v>0</v>
      </c>
      <c r="F155" s="351" t="e">
        <f t="shared" si="26"/>
        <v>#DIV/0!</v>
      </c>
    </row>
    <row r="156" spans="1:6" x14ac:dyDescent="0.3">
      <c r="A156" s="162">
        <v>3291</v>
      </c>
      <c r="B156" s="178" t="s">
        <v>96</v>
      </c>
      <c r="C156" s="381">
        <v>0</v>
      </c>
      <c r="D156" s="381">
        <f t="shared" si="27"/>
        <v>0</v>
      </c>
      <c r="E156" s="418">
        <v>0</v>
      </c>
      <c r="F156" s="353" t="e">
        <f t="shared" si="26"/>
        <v>#DIV/0!</v>
      </c>
    </row>
    <row r="157" spans="1:6" x14ac:dyDescent="0.3">
      <c r="A157" s="162">
        <v>3292</v>
      </c>
      <c r="B157" s="163" t="s">
        <v>97</v>
      </c>
      <c r="C157" s="381">
        <v>0</v>
      </c>
      <c r="D157" s="381">
        <f t="shared" si="27"/>
        <v>0</v>
      </c>
      <c r="E157" s="418">
        <v>0</v>
      </c>
      <c r="F157" s="353" t="e">
        <f t="shared" si="26"/>
        <v>#DIV/0!</v>
      </c>
    </row>
    <row r="158" spans="1:6" x14ac:dyDescent="0.3">
      <c r="A158" s="164">
        <v>42</v>
      </c>
      <c r="B158" s="165" t="s">
        <v>106</v>
      </c>
      <c r="C158" s="394">
        <f>C159+C162</f>
        <v>0</v>
      </c>
      <c r="D158" s="401">
        <f t="shared" si="27"/>
        <v>0</v>
      </c>
      <c r="E158" s="420">
        <f>E159+E162</f>
        <v>0</v>
      </c>
      <c r="F158" s="351" t="e">
        <f t="shared" si="26"/>
        <v>#DIV/0!</v>
      </c>
    </row>
    <row r="159" spans="1:6" x14ac:dyDescent="0.3">
      <c r="A159" s="164">
        <v>422</v>
      </c>
      <c r="B159" s="165" t="s">
        <v>107</v>
      </c>
      <c r="C159" s="394">
        <f>SUM(C160:C161)</f>
        <v>0</v>
      </c>
      <c r="D159" s="401">
        <f t="shared" si="27"/>
        <v>0</v>
      </c>
      <c r="E159" s="420">
        <f>SUM(E160:E161)</f>
        <v>0</v>
      </c>
      <c r="F159" s="351" t="e">
        <f t="shared" si="26"/>
        <v>#DIV/0!</v>
      </c>
    </row>
    <row r="160" spans="1:6" x14ac:dyDescent="0.3">
      <c r="A160" s="162">
        <v>4225</v>
      </c>
      <c r="B160" s="163" t="s">
        <v>112</v>
      </c>
      <c r="C160" s="381">
        <v>0</v>
      </c>
      <c r="D160" s="381">
        <f t="shared" si="27"/>
        <v>0</v>
      </c>
      <c r="E160" s="418">
        <v>0</v>
      </c>
      <c r="F160" s="353" t="e">
        <f t="shared" si="26"/>
        <v>#DIV/0!</v>
      </c>
    </row>
    <row r="161" spans="1:6" x14ac:dyDescent="0.3">
      <c r="A161" s="162">
        <v>4227</v>
      </c>
      <c r="B161" s="163" t="s">
        <v>113</v>
      </c>
      <c r="C161" s="381">
        <v>0</v>
      </c>
      <c r="D161" s="381">
        <f t="shared" si="27"/>
        <v>0</v>
      </c>
      <c r="E161" s="418">
        <v>0</v>
      </c>
      <c r="F161" s="353" t="e">
        <f t="shared" si="26"/>
        <v>#DIV/0!</v>
      </c>
    </row>
    <row r="162" spans="1:6" x14ac:dyDescent="0.3">
      <c r="A162" s="164">
        <v>425</v>
      </c>
      <c r="B162" s="165" t="s">
        <v>166</v>
      </c>
      <c r="C162" s="394">
        <f>C163</f>
        <v>0</v>
      </c>
      <c r="D162" s="401">
        <f t="shared" si="27"/>
        <v>0</v>
      </c>
      <c r="E162" s="420">
        <f>E163</f>
        <v>0</v>
      </c>
      <c r="F162" s="351" t="e">
        <f t="shared" si="26"/>
        <v>#DIV/0!</v>
      </c>
    </row>
    <row r="163" spans="1:6" x14ac:dyDescent="0.3">
      <c r="A163" s="162">
        <v>4252</v>
      </c>
      <c r="B163" s="163" t="s">
        <v>126</v>
      </c>
      <c r="C163" s="381">
        <v>0</v>
      </c>
      <c r="D163" s="381">
        <f t="shared" si="27"/>
        <v>0</v>
      </c>
      <c r="E163" s="418">
        <v>0</v>
      </c>
      <c r="F163" s="353" t="e">
        <f t="shared" si="26"/>
        <v>#DIV/0!</v>
      </c>
    </row>
    <row r="164" spans="1:6" x14ac:dyDescent="0.3">
      <c r="A164" s="164">
        <v>45</v>
      </c>
      <c r="B164" s="165" t="s">
        <v>163</v>
      </c>
      <c r="C164" s="394">
        <f>C165</f>
        <v>0</v>
      </c>
      <c r="D164" s="401">
        <f t="shared" si="27"/>
        <v>0</v>
      </c>
      <c r="E164" s="420">
        <f>E165</f>
        <v>0</v>
      </c>
      <c r="F164" s="351" t="e">
        <f t="shared" si="26"/>
        <v>#DIV/0!</v>
      </c>
    </row>
    <row r="165" spans="1:6" x14ac:dyDescent="0.3">
      <c r="A165" s="164">
        <v>454</v>
      </c>
      <c r="B165" s="165" t="s">
        <v>128</v>
      </c>
      <c r="C165" s="394">
        <f>C166</f>
        <v>0</v>
      </c>
      <c r="D165" s="401">
        <f t="shared" si="27"/>
        <v>0</v>
      </c>
      <c r="E165" s="420">
        <f>E166</f>
        <v>0</v>
      </c>
      <c r="F165" s="351" t="e">
        <f t="shared" si="26"/>
        <v>#DIV/0!</v>
      </c>
    </row>
    <row r="166" spans="1:6" ht="15" thickBot="1" x14ac:dyDescent="0.35">
      <c r="A166" s="168">
        <v>4541</v>
      </c>
      <c r="B166" s="169" t="s">
        <v>128</v>
      </c>
      <c r="C166" s="381">
        <v>0</v>
      </c>
      <c r="D166" s="381">
        <f t="shared" si="27"/>
        <v>0</v>
      </c>
      <c r="E166" s="418">
        <v>0</v>
      </c>
      <c r="F166" s="353" t="e">
        <f t="shared" si="26"/>
        <v>#DIV/0!</v>
      </c>
    </row>
    <row r="167" spans="1:6" x14ac:dyDescent="0.3">
      <c r="A167" s="170">
        <v>61</v>
      </c>
      <c r="B167" s="171" t="s">
        <v>160</v>
      </c>
      <c r="C167" s="398">
        <f t="shared" ref="C167:E169" si="28">C168</f>
        <v>0</v>
      </c>
      <c r="D167" s="401">
        <f t="shared" si="27"/>
        <v>0</v>
      </c>
      <c r="E167" s="423">
        <f t="shared" si="28"/>
        <v>0</v>
      </c>
      <c r="F167" s="351" t="e">
        <f t="shared" si="26"/>
        <v>#DIV/0!</v>
      </c>
    </row>
    <row r="168" spans="1:6" x14ac:dyDescent="0.3">
      <c r="A168" s="164">
        <v>32</v>
      </c>
      <c r="B168" s="165" t="s">
        <v>9</v>
      </c>
      <c r="C168" s="394">
        <f t="shared" si="28"/>
        <v>0</v>
      </c>
      <c r="D168" s="401">
        <f t="shared" si="27"/>
        <v>0</v>
      </c>
      <c r="E168" s="420">
        <f t="shared" si="28"/>
        <v>0</v>
      </c>
      <c r="F168" s="351" t="e">
        <f t="shared" si="26"/>
        <v>#DIV/0!</v>
      </c>
    </row>
    <row r="169" spans="1:6" x14ac:dyDescent="0.3">
      <c r="A169" s="164">
        <v>329</v>
      </c>
      <c r="B169" s="165" t="s">
        <v>101</v>
      </c>
      <c r="C169" s="394">
        <f t="shared" si="28"/>
        <v>0</v>
      </c>
      <c r="D169" s="401">
        <f t="shared" si="27"/>
        <v>0</v>
      </c>
      <c r="E169" s="420">
        <f t="shared" si="28"/>
        <v>0</v>
      </c>
      <c r="F169" s="351" t="e">
        <f t="shared" si="26"/>
        <v>#DIV/0!</v>
      </c>
    </row>
    <row r="170" spans="1:6" ht="15" thickBot="1" x14ac:dyDescent="0.35">
      <c r="A170" s="162">
        <v>3299</v>
      </c>
      <c r="B170" s="163" t="s">
        <v>101</v>
      </c>
      <c r="C170" s="402">
        <v>0</v>
      </c>
      <c r="D170" s="402">
        <f t="shared" si="27"/>
        <v>0</v>
      </c>
      <c r="E170" s="424">
        <v>0</v>
      </c>
      <c r="F170" s="462" t="e">
        <f t="shared" si="26"/>
        <v>#DIV/0!</v>
      </c>
    </row>
    <row r="171" spans="1:6" ht="15" thickBot="1" x14ac:dyDescent="0.35">
      <c r="A171" s="179"/>
      <c r="B171" s="344" t="s">
        <v>167</v>
      </c>
      <c r="C171" s="461">
        <f>C18+C28+C57</f>
        <v>3744260</v>
      </c>
      <c r="D171" s="403">
        <f t="shared" si="27"/>
        <v>-85500</v>
      </c>
      <c r="E171" s="417">
        <f>E18+E28+E57</f>
        <v>3658760</v>
      </c>
      <c r="F171" s="463">
        <f t="shared" si="26"/>
        <v>97.716504729906575</v>
      </c>
    </row>
    <row r="172" spans="1:6" ht="15" thickBot="1" x14ac:dyDescent="0.35">
      <c r="A172" s="179"/>
      <c r="B172" s="345" t="s">
        <v>168</v>
      </c>
      <c r="C172" s="461">
        <f>C62+C73</f>
        <v>2377500</v>
      </c>
      <c r="D172" s="403">
        <f t="shared" si="27"/>
        <v>-1801091</v>
      </c>
      <c r="E172" s="417">
        <f>E62+E73</f>
        <v>576409</v>
      </c>
      <c r="F172" s="463">
        <f t="shared" si="26"/>
        <v>24.244332281808624</v>
      </c>
    </row>
    <row r="173" spans="1:6" ht="15" thickBot="1" x14ac:dyDescent="0.35">
      <c r="A173" s="181"/>
      <c r="B173" s="346" t="s">
        <v>129</v>
      </c>
      <c r="C173" s="399">
        <f>C171+C172</f>
        <v>6121760</v>
      </c>
      <c r="D173" s="403">
        <f t="shared" si="27"/>
        <v>-1886591</v>
      </c>
      <c r="E173" s="417">
        <f>E171+E172</f>
        <v>4235169</v>
      </c>
      <c r="F173" s="352">
        <f>F171+F172</f>
        <v>121.9608370117152</v>
      </c>
    </row>
    <row r="176" spans="1:6" x14ac:dyDescent="0.3">
      <c r="E176" t="s">
        <v>187</v>
      </c>
    </row>
    <row r="178" spans="5:5" x14ac:dyDescent="0.3">
      <c r="E178" t="s">
        <v>188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58" fitToHeight="0" orientation="portrait" r:id="rId1"/>
  <rowBreaks count="2" manualBreakCount="2">
    <brk id="59" max="16383" man="1"/>
    <brk id="121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41"/>
  <sheetViews>
    <sheetView zoomScaleNormal="100" workbookViewId="0">
      <selection activeCell="M16" sqref="M16"/>
    </sheetView>
  </sheetViews>
  <sheetFormatPr defaultRowHeight="14.4" x14ac:dyDescent="0.3"/>
  <cols>
    <col min="2" max="2" width="37.6640625" customWidth="1"/>
    <col min="3" max="3" width="16.109375" customWidth="1"/>
    <col min="4" max="4" width="20.6640625" customWidth="1"/>
    <col min="5" max="5" width="17.44140625" customWidth="1"/>
    <col min="6" max="6" width="17.6640625" customWidth="1"/>
  </cols>
  <sheetData>
    <row r="1" spans="1:6" ht="12" customHeight="1" x14ac:dyDescent="0.3">
      <c r="A1" s="465" t="s">
        <v>176</v>
      </c>
      <c r="B1" s="466"/>
      <c r="C1" s="494" t="s">
        <v>183</v>
      </c>
      <c r="D1" s="495"/>
      <c r="E1" s="495"/>
    </row>
    <row r="2" spans="1:6" ht="15.75" customHeight="1" x14ac:dyDescent="0.3">
      <c r="B2" s="478" t="s">
        <v>170</v>
      </c>
      <c r="C2" s="478"/>
      <c r="D2" s="478"/>
      <c r="E2" s="478"/>
    </row>
    <row r="3" spans="1:6" ht="4.2" customHeight="1" x14ac:dyDescent="0.3">
      <c r="B3" s="2"/>
      <c r="C3" s="2"/>
      <c r="D3" s="2"/>
      <c r="E3" s="2"/>
    </row>
    <row r="4" spans="1:6" ht="52.5" customHeight="1" x14ac:dyDescent="0.3">
      <c r="B4" s="23" t="s">
        <v>7</v>
      </c>
      <c r="C4" s="184" t="s">
        <v>195</v>
      </c>
      <c r="D4" s="184" t="s">
        <v>178</v>
      </c>
      <c r="E4" s="184" t="s">
        <v>194</v>
      </c>
      <c r="F4" s="355" t="s">
        <v>180</v>
      </c>
    </row>
    <row r="5" spans="1:6" x14ac:dyDescent="0.3">
      <c r="B5" s="23">
        <v>1</v>
      </c>
      <c r="C5" s="25">
        <v>2</v>
      </c>
      <c r="D5" s="25">
        <v>3</v>
      </c>
      <c r="E5" s="25">
        <v>4</v>
      </c>
      <c r="F5" s="25">
        <v>5</v>
      </c>
    </row>
    <row r="6" spans="1:6" x14ac:dyDescent="0.3">
      <c r="B6" s="8" t="s">
        <v>32</v>
      </c>
      <c r="C6" s="137">
        <f>C7+C10+C12+C15+C19</f>
        <v>6141260</v>
      </c>
      <c r="D6" s="137">
        <f>D7+D10+D12+D15+D19</f>
        <v>-1885566</v>
      </c>
      <c r="E6" s="137">
        <f>E7+E10+E12+E15+E19</f>
        <v>4255694</v>
      </c>
      <c r="F6" s="137">
        <f>E6/C6*100</f>
        <v>69.296756691623543</v>
      </c>
    </row>
    <row r="7" spans="1:6" x14ac:dyDescent="0.3">
      <c r="B7" s="8" t="s">
        <v>13</v>
      </c>
      <c r="C7" s="137">
        <f>C8+C9</f>
        <v>6121760</v>
      </c>
      <c r="D7" s="137">
        <f>D8+D9</f>
        <v>-1886591</v>
      </c>
      <c r="E7" s="137">
        <f>E8+E9</f>
        <v>4235169</v>
      </c>
      <c r="F7" s="137">
        <f t="shared" ref="F7:F34" si="0">E7/C7*100</f>
        <v>69.182212304958043</v>
      </c>
    </row>
    <row r="8" spans="1:6" x14ac:dyDescent="0.3">
      <c r="B8" s="36" t="s">
        <v>14</v>
      </c>
      <c r="C8" s="121">
        <v>6121760</v>
      </c>
      <c r="D8" s="121">
        <f>E8-C8</f>
        <v>-1886591</v>
      </c>
      <c r="E8" s="121">
        <v>4235169</v>
      </c>
      <c r="F8" s="137">
        <f t="shared" si="0"/>
        <v>69.182212304958043</v>
      </c>
    </row>
    <row r="9" spans="1:6" x14ac:dyDescent="0.3">
      <c r="B9" s="15" t="s">
        <v>15</v>
      </c>
      <c r="C9" s="121">
        <v>0</v>
      </c>
      <c r="D9" s="121">
        <v>0</v>
      </c>
      <c r="E9" s="121">
        <v>0</v>
      </c>
      <c r="F9" s="137" t="e">
        <f t="shared" si="0"/>
        <v>#DIV/0!</v>
      </c>
    </row>
    <row r="10" spans="1:6" x14ac:dyDescent="0.3">
      <c r="B10" s="8" t="s">
        <v>16</v>
      </c>
      <c r="C10" s="57">
        <f>C11</f>
        <v>19500</v>
      </c>
      <c r="D10" s="370">
        <f>E10-C10</f>
        <v>1025</v>
      </c>
      <c r="E10" s="57">
        <f>E11</f>
        <v>20525</v>
      </c>
      <c r="F10" s="137">
        <f t="shared" si="0"/>
        <v>105.25641025641026</v>
      </c>
    </row>
    <row r="11" spans="1:6" x14ac:dyDescent="0.3">
      <c r="B11" s="37" t="s">
        <v>17</v>
      </c>
      <c r="C11" s="121">
        <v>19500</v>
      </c>
      <c r="D11" s="121">
        <f>E11-C11</f>
        <v>1025</v>
      </c>
      <c r="E11" s="121">
        <v>20525</v>
      </c>
      <c r="F11" s="137">
        <f t="shared" si="0"/>
        <v>105.25641025641026</v>
      </c>
    </row>
    <row r="12" spans="1:6" x14ac:dyDescent="0.3">
      <c r="B12" s="8" t="s">
        <v>44</v>
      </c>
      <c r="C12" s="57">
        <f>C13+C14</f>
        <v>0</v>
      </c>
      <c r="D12" s="121">
        <f>E12-C12</f>
        <v>0</v>
      </c>
      <c r="E12" s="57">
        <f>E13+E14</f>
        <v>0</v>
      </c>
      <c r="F12" s="137" t="e">
        <f t="shared" si="0"/>
        <v>#DIV/0!</v>
      </c>
    </row>
    <row r="13" spans="1:6" x14ac:dyDescent="0.3">
      <c r="B13" s="38" t="s">
        <v>45</v>
      </c>
      <c r="C13" s="230">
        <v>0</v>
      </c>
      <c r="D13" s="121">
        <f>E13-C13</f>
        <v>0</v>
      </c>
      <c r="E13" s="230">
        <v>0</v>
      </c>
      <c r="F13" s="137" t="e">
        <f t="shared" si="0"/>
        <v>#DIV/0!</v>
      </c>
    </row>
    <row r="14" spans="1:6" x14ac:dyDescent="0.3">
      <c r="B14" s="38" t="s">
        <v>46</v>
      </c>
      <c r="C14" s="121">
        <v>0</v>
      </c>
      <c r="D14" s="121">
        <v>0</v>
      </c>
      <c r="E14" s="121">
        <v>0</v>
      </c>
      <c r="F14" s="137" t="e">
        <f t="shared" si="0"/>
        <v>#DIV/0!</v>
      </c>
    </row>
    <row r="15" spans="1:6" x14ac:dyDescent="0.3">
      <c r="B15" s="8" t="s">
        <v>47</v>
      </c>
      <c r="C15" s="57">
        <f>C16+C17+C18</f>
        <v>0</v>
      </c>
      <c r="D15" s="370">
        <f>E15-C15</f>
        <v>0</v>
      </c>
      <c r="E15" s="57">
        <f>E16+E17+E18</f>
        <v>0</v>
      </c>
      <c r="F15" s="137" t="e">
        <f t="shared" si="0"/>
        <v>#DIV/0!</v>
      </c>
    </row>
    <row r="16" spans="1:6" x14ac:dyDescent="0.3">
      <c r="B16" s="15" t="s">
        <v>48</v>
      </c>
      <c r="C16" s="121">
        <v>0</v>
      </c>
      <c r="D16" s="121">
        <v>0</v>
      </c>
      <c r="E16" s="121">
        <v>0</v>
      </c>
      <c r="F16" s="137" t="e">
        <f t="shared" si="0"/>
        <v>#DIV/0!</v>
      </c>
    </row>
    <row r="17" spans="2:9" x14ac:dyDescent="0.3">
      <c r="B17" s="38" t="s">
        <v>49</v>
      </c>
      <c r="C17" s="121">
        <v>0</v>
      </c>
      <c r="D17" s="121">
        <f>E17-C17</f>
        <v>0</v>
      </c>
      <c r="E17" s="121">
        <v>0</v>
      </c>
      <c r="F17" s="137" t="e">
        <f t="shared" si="0"/>
        <v>#DIV/0!</v>
      </c>
    </row>
    <row r="18" spans="2:9" ht="24" customHeight="1" x14ac:dyDescent="0.3">
      <c r="B18" s="16" t="s">
        <v>50</v>
      </c>
      <c r="C18" s="121">
        <v>0</v>
      </c>
      <c r="D18" s="121">
        <v>0</v>
      </c>
      <c r="E18" s="121">
        <v>0</v>
      </c>
      <c r="F18" s="137" t="e">
        <f t="shared" si="0"/>
        <v>#DIV/0!</v>
      </c>
    </row>
    <row r="19" spans="2:9" ht="15.75" customHeight="1" x14ac:dyDescent="0.3">
      <c r="B19" s="8" t="s">
        <v>51</v>
      </c>
      <c r="C19" s="57">
        <f>C20</f>
        <v>0</v>
      </c>
      <c r="D19" s="121">
        <f>E19-C19</f>
        <v>0</v>
      </c>
      <c r="E19" s="57">
        <f>E20</f>
        <v>0</v>
      </c>
      <c r="F19" s="137" t="e">
        <f t="shared" si="0"/>
        <v>#DIV/0!</v>
      </c>
      <c r="I19" t="s">
        <v>130</v>
      </c>
    </row>
    <row r="20" spans="2:9" x14ac:dyDescent="0.3">
      <c r="B20" s="39" t="s">
        <v>52</v>
      </c>
      <c r="C20" s="121">
        <v>0</v>
      </c>
      <c r="D20" s="121">
        <v>0</v>
      </c>
      <c r="E20" s="121">
        <v>0</v>
      </c>
      <c r="F20" s="137" t="e">
        <f t="shared" si="0"/>
        <v>#DIV/0!</v>
      </c>
    </row>
    <row r="21" spans="2:9" ht="15" thickBot="1" x14ac:dyDescent="0.35">
      <c r="B21" s="41"/>
      <c r="C21" s="59"/>
      <c r="D21" s="59"/>
      <c r="E21" s="59"/>
      <c r="F21" s="356"/>
      <c r="G21" s="119"/>
    </row>
    <row r="22" spans="2:9" x14ac:dyDescent="0.3">
      <c r="B22" s="40" t="s">
        <v>43</v>
      </c>
      <c r="C22" s="60">
        <f>C23+C26+C28+C31+C35</f>
        <v>6138260</v>
      </c>
      <c r="D22" s="60">
        <f>D23+D26+D28+D31+D35</f>
        <v>-1866591</v>
      </c>
      <c r="E22" s="60">
        <f>E23+E26+E28+E31+E35</f>
        <v>4271669</v>
      </c>
      <c r="F22" s="357">
        <f t="shared" si="0"/>
        <v>69.590877545102359</v>
      </c>
    </row>
    <row r="23" spans="2:9" x14ac:dyDescent="0.3">
      <c r="B23" s="8" t="s">
        <v>13</v>
      </c>
      <c r="C23" s="57">
        <f>C24+C25</f>
        <v>6121760</v>
      </c>
      <c r="D23" s="57">
        <f>D24+D25</f>
        <v>-1886591</v>
      </c>
      <c r="E23" s="57">
        <f>E24+E25</f>
        <v>4235169</v>
      </c>
      <c r="F23" s="137">
        <f t="shared" si="0"/>
        <v>69.182212304958043</v>
      </c>
    </row>
    <row r="24" spans="2:9" x14ac:dyDescent="0.3">
      <c r="B24" s="36" t="s">
        <v>14</v>
      </c>
      <c r="C24" s="56">
        <v>6121760</v>
      </c>
      <c r="D24" s="56">
        <f>E24-C24</f>
        <v>-1886591</v>
      </c>
      <c r="E24" s="56">
        <v>4235169</v>
      </c>
      <c r="F24" s="137">
        <f t="shared" si="0"/>
        <v>69.182212304958043</v>
      </c>
    </row>
    <row r="25" spans="2:9" x14ac:dyDescent="0.3">
      <c r="B25" s="15" t="s">
        <v>15</v>
      </c>
      <c r="C25" s="56">
        <v>0</v>
      </c>
      <c r="D25" s="56">
        <v>0</v>
      </c>
      <c r="E25" s="56">
        <v>0</v>
      </c>
      <c r="F25" s="137" t="e">
        <f t="shared" si="0"/>
        <v>#DIV/0!</v>
      </c>
    </row>
    <row r="26" spans="2:9" x14ac:dyDescent="0.3">
      <c r="B26" s="8" t="s">
        <v>16</v>
      </c>
      <c r="C26" s="57">
        <f>C27</f>
        <v>16500</v>
      </c>
      <c r="D26" s="57">
        <f>D27</f>
        <v>20000</v>
      </c>
      <c r="E26" s="57">
        <f>E27</f>
        <v>36500</v>
      </c>
      <c r="F26" s="137">
        <f t="shared" si="0"/>
        <v>221.21212121212119</v>
      </c>
    </row>
    <row r="27" spans="2:9" x14ac:dyDescent="0.3">
      <c r="B27" s="37" t="s">
        <v>17</v>
      </c>
      <c r="C27" s="56">
        <v>16500</v>
      </c>
      <c r="D27" s="56">
        <f>E27-C27</f>
        <v>20000</v>
      </c>
      <c r="E27" s="56">
        <v>36500</v>
      </c>
      <c r="F27" s="137">
        <f t="shared" si="0"/>
        <v>221.21212121212119</v>
      </c>
    </row>
    <row r="28" spans="2:9" x14ac:dyDescent="0.3">
      <c r="B28" s="8" t="s">
        <v>44</v>
      </c>
      <c r="C28" s="57">
        <f>C29+C30</f>
        <v>0</v>
      </c>
      <c r="D28" s="57">
        <f>D29+D30</f>
        <v>0</v>
      </c>
      <c r="E28" s="57">
        <f>E29+E30</f>
        <v>0</v>
      </c>
      <c r="F28" s="137" t="e">
        <f t="shared" si="0"/>
        <v>#DIV/0!</v>
      </c>
    </row>
    <row r="29" spans="2:9" ht="15" customHeight="1" x14ac:dyDescent="0.3">
      <c r="B29" s="15" t="s">
        <v>45</v>
      </c>
      <c r="C29" s="230">
        <v>0</v>
      </c>
      <c r="D29" s="230">
        <f>E29-C29</f>
        <v>0</v>
      </c>
      <c r="E29" s="230">
        <v>0</v>
      </c>
      <c r="F29" s="137" t="e">
        <f t="shared" si="0"/>
        <v>#DIV/0!</v>
      </c>
    </row>
    <row r="30" spans="2:9" x14ac:dyDescent="0.3">
      <c r="B30" s="15" t="s">
        <v>46</v>
      </c>
      <c r="C30" s="56">
        <v>0</v>
      </c>
      <c r="D30" s="56">
        <v>0</v>
      </c>
      <c r="E30" s="56">
        <v>0</v>
      </c>
      <c r="F30" s="137" t="e">
        <f t="shared" si="0"/>
        <v>#DIV/0!</v>
      </c>
    </row>
    <row r="31" spans="2:9" x14ac:dyDescent="0.3">
      <c r="B31" s="8" t="s">
        <v>47</v>
      </c>
      <c r="C31" s="57">
        <f>C32+C33+C34</f>
        <v>0</v>
      </c>
      <c r="D31" s="347">
        <f>E31-C31</f>
        <v>0</v>
      </c>
      <c r="E31" s="57">
        <f>E32+E33+E34</f>
        <v>0</v>
      </c>
      <c r="F31" s="137" t="e">
        <f t="shared" si="0"/>
        <v>#DIV/0!</v>
      </c>
    </row>
    <row r="32" spans="2:9" x14ac:dyDescent="0.3">
      <c r="B32" s="15" t="s">
        <v>48</v>
      </c>
      <c r="C32" s="56">
        <v>0</v>
      </c>
      <c r="D32" s="56">
        <v>0</v>
      </c>
      <c r="E32" s="56">
        <v>0</v>
      </c>
      <c r="F32" s="137" t="e">
        <f t="shared" si="0"/>
        <v>#DIV/0!</v>
      </c>
    </row>
    <row r="33" spans="2:6" x14ac:dyDescent="0.3">
      <c r="B33" s="38" t="s">
        <v>49</v>
      </c>
      <c r="C33" s="56">
        <v>0</v>
      </c>
      <c r="D33" s="56">
        <v>0</v>
      </c>
      <c r="E33" s="56">
        <v>0</v>
      </c>
      <c r="F33" s="137" t="e">
        <f t="shared" si="0"/>
        <v>#DIV/0!</v>
      </c>
    </row>
    <row r="34" spans="2:6" ht="26.4" x14ac:dyDescent="0.3">
      <c r="B34" s="16" t="s">
        <v>50</v>
      </c>
      <c r="C34" s="56">
        <v>0</v>
      </c>
      <c r="D34" s="56">
        <v>0</v>
      </c>
      <c r="E34" s="56">
        <v>0</v>
      </c>
      <c r="F34" s="137" t="e">
        <f t="shared" si="0"/>
        <v>#DIV/0!</v>
      </c>
    </row>
    <row r="35" spans="2:6" x14ac:dyDescent="0.3">
      <c r="B35" s="8" t="s">
        <v>51</v>
      </c>
      <c r="C35" s="57">
        <f>C36</f>
        <v>0</v>
      </c>
      <c r="D35" s="347">
        <f>E35-C35</f>
        <v>0</v>
      </c>
      <c r="E35" s="57">
        <f>E36</f>
        <v>0</v>
      </c>
      <c r="F35" s="137" t="e">
        <f t="shared" ref="F35:F36" si="1">E35/C35*100</f>
        <v>#DIV/0!</v>
      </c>
    </row>
    <row r="36" spans="2:6" x14ac:dyDescent="0.3">
      <c r="B36" s="39" t="s">
        <v>52</v>
      </c>
      <c r="C36" s="56">
        <v>0</v>
      </c>
      <c r="D36" s="56">
        <v>0</v>
      </c>
      <c r="E36" s="56">
        <v>0</v>
      </c>
      <c r="F36" s="137" t="e">
        <f t="shared" si="1"/>
        <v>#DIV/0!</v>
      </c>
    </row>
    <row r="39" spans="2:6" x14ac:dyDescent="0.3">
      <c r="E39" s="58" t="s">
        <v>190</v>
      </c>
    </row>
    <row r="41" spans="2:6" x14ac:dyDescent="0.3">
      <c r="E41" t="s">
        <v>191</v>
      </c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7"/>
  <sheetViews>
    <sheetView topLeftCell="A3" workbookViewId="0">
      <selection activeCell="D29" sqref="D29"/>
    </sheetView>
  </sheetViews>
  <sheetFormatPr defaultRowHeight="14.4" x14ac:dyDescent="0.3"/>
  <cols>
    <col min="2" max="2" width="51.5546875" customWidth="1"/>
    <col min="3" max="3" width="15.5546875" customWidth="1"/>
    <col min="4" max="4" width="16.6640625" customWidth="1"/>
    <col min="5" max="5" width="17" customWidth="1"/>
    <col min="6" max="6" width="12.6640625" customWidth="1"/>
  </cols>
  <sheetData>
    <row r="1" spans="1:6" ht="17.399999999999999" x14ac:dyDescent="0.3">
      <c r="A1" s="465" t="s">
        <v>176</v>
      </c>
      <c r="B1" s="466"/>
      <c r="C1" s="494" t="s">
        <v>183</v>
      </c>
      <c r="D1" s="495"/>
      <c r="E1" s="495"/>
    </row>
    <row r="2" spans="1:6" ht="15.75" customHeight="1" x14ac:dyDescent="0.3">
      <c r="B2" s="499" t="s">
        <v>171</v>
      </c>
      <c r="C2" s="499"/>
      <c r="D2" s="499"/>
      <c r="E2" s="499"/>
    </row>
    <row r="3" spans="1:6" ht="17.399999999999999" x14ac:dyDescent="0.3">
      <c r="B3" s="2"/>
      <c r="C3" s="2"/>
      <c r="D3" s="2"/>
      <c r="E3" s="2"/>
    </row>
    <row r="4" spans="1:6" ht="57" customHeight="1" x14ac:dyDescent="0.3">
      <c r="B4" s="23" t="s">
        <v>7</v>
      </c>
      <c r="C4" s="184" t="s">
        <v>195</v>
      </c>
      <c r="D4" s="184" t="s">
        <v>178</v>
      </c>
      <c r="E4" s="184" t="s">
        <v>194</v>
      </c>
      <c r="F4" s="184" t="s">
        <v>180</v>
      </c>
    </row>
    <row r="5" spans="1:6" x14ac:dyDescent="0.3">
      <c r="B5" s="25">
        <v>1</v>
      </c>
      <c r="C5" s="25">
        <v>2</v>
      </c>
      <c r="D5" s="25">
        <v>3</v>
      </c>
      <c r="E5" s="25">
        <v>4</v>
      </c>
      <c r="F5" s="25">
        <v>5</v>
      </c>
    </row>
    <row r="6" spans="1:6" ht="15.75" customHeight="1" x14ac:dyDescent="0.3">
      <c r="B6" s="8" t="s">
        <v>43</v>
      </c>
      <c r="C6" s="57">
        <f>C7+C11</f>
        <v>6138260</v>
      </c>
      <c r="D6" s="57">
        <f t="shared" ref="D6:E6" si="0">D7+D11</f>
        <v>-1866591</v>
      </c>
      <c r="E6" s="57">
        <f t="shared" si="0"/>
        <v>4271669</v>
      </c>
      <c r="F6" s="57">
        <f>E6/C6*100</f>
        <v>69.590877545102359</v>
      </c>
    </row>
    <row r="7" spans="1:6" x14ac:dyDescent="0.3">
      <c r="B7" s="8" t="s">
        <v>53</v>
      </c>
      <c r="C7" s="57">
        <f>C8+C9+C10</f>
        <v>6138260</v>
      </c>
      <c r="D7" s="57">
        <f>E7-C7</f>
        <v>-1866591</v>
      </c>
      <c r="E7" s="57">
        <f t="shared" ref="E7" si="1">E8+E9+E10</f>
        <v>4271669</v>
      </c>
      <c r="F7" s="57">
        <f t="shared" ref="F7:F12" si="2">E7/C7*100</f>
        <v>69.590877545102359</v>
      </c>
    </row>
    <row r="8" spans="1:6" x14ac:dyDescent="0.3">
      <c r="B8" s="11" t="s">
        <v>54</v>
      </c>
      <c r="C8" s="56">
        <v>0</v>
      </c>
      <c r="D8" s="56">
        <v>0</v>
      </c>
      <c r="E8" s="56">
        <v>0</v>
      </c>
      <c r="F8" s="57" t="e">
        <f t="shared" si="2"/>
        <v>#DIV/0!</v>
      </c>
    </row>
    <row r="9" spans="1:6" x14ac:dyDescent="0.3">
      <c r="B9" s="42" t="s">
        <v>55</v>
      </c>
      <c r="C9" s="56">
        <v>6138260</v>
      </c>
      <c r="D9" s="56">
        <f>E9-C9</f>
        <v>-1866591</v>
      </c>
      <c r="E9" s="371">
        <v>4271669</v>
      </c>
      <c r="F9" s="56">
        <f t="shared" si="2"/>
        <v>69.590877545102359</v>
      </c>
    </row>
    <row r="10" spans="1:6" x14ac:dyDescent="0.3">
      <c r="B10" s="14" t="s">
        <v>56</v>
      </c>
      <c r="C10" s="56">
        <v>0</v>
      </c>
      <c r="D10" s="56">
        <v>0</v>
      </c>
      <c r="E10" s="61">
        <v>0</v>
      </c>
      <c r="F10" s="56" t="e">
        <f t="shared" si="2"/>
        <v>#DIV/0!</v>
      </c>
    </row>
    <row r="11" spans="1:6" x14ac:dyDescent="0.3">
      <c r="B11" s="8" t="s">
        <v>57</v>
      </c>
      <c r="C11" s="464">
        <f>C12</f>
        <v>0</v>
      </c>
      <c r="D11" s="464">
        <f>E11-C11</f>
        <v>0</v>
      </c>
      <c r="E11" s="464">
        <f t="shared" ref="E11:F11" si="3">E12</f>
        <v>0</v>
      </c>
      <c r="F11" s="7" t="e">
        <f t="shared" si="3"/>
        <v>#DIV/0!</v>
      </c>
    </row>
    <row r="12" spans="1:6" x14ac:dyDescent="0.3">
      <c r="B12" s="16" t="s">
        <v>58</v>
      </c>
      <c r="C12" s="464">
        <v>0</v>
      </c>
      <c r="D12" s="464">
        <v>0</v>
      </c>
      <c r="E12" s="464">
        <v>0</v>
      </c>
      <c r="F12" s="56" t="e">
        <f t="shared" si="2"/>
        <v>#DIV/0!</v>
      </c>
    </row>
    <row r="14" spans="1:6" x14ac:dyDescent="0.3">
      <c r="B14" s="19"/>
      <c r="C14" s="19"/>
      <c r="D14" s="19"/>
      <c r="E14" s="19"/>
    </row>
    <row r="15" spans="1:6" x14ac:dyDescent="0.3">
      <c r="B15" s="19"/>
      <c r="C15" s="19"/>
      <c r="D15" s="19"/>
      <c r="E15" s="372" t="s">
        <v>192</v>
      </c>
    </row>
    <row r="16" spans="1:6" x14ac:dyDescent="0.3">
      <c r="B16" s="19"/>
      <c r="C16" s="19"/>
      <c r="D16" s="19"/>
      <c r="E16" s="19"/>
    </row>
    <row r="17" spans="5:5" x14ac:dyDescent="0.3">
      <c r="E17" t="s">
        <v>193</v>
      </c>
    </row>
  </sheetData>
  <sheetProtection selectLockedCells="1"/>
  <mergeCells count="3">
    <mergeCell ref="B2:E2"/>
    <mergeCell ref="A1:B1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2025-11-21T08:04:53Z</cp:lastPrinted>
  <dcterms:created xsi:type="dcterms:W3CDTF">2022-08-12T12:51:27Z</dcterms:created>
  <dcterms:modified xsi:type="dcterms:W3CDTF">2025-12-10T13:15:21Z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